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anda.cardoso\Desktop\"/>
    </mc:Choice>
  </mc:AlternateContent>
  <xr:revisionPtr revIDLastSave="0" documentId="8_{5BE5623F-63C3-4BA7-A81D-0CCFC53E9F5A}" xr6:coauthVersionLast="45" xr6:coauthVersionMax="45" xr10:uidLastSave="{00000000-0000-0000-0000-000000000000}"/>
  <bookViews>
    <workbookView xWindow="-120" yWindow="-120" windowWidth="29040" windowHeight="15840" xr2:uid="{27078D43-4CC4-46FA-8309-9A3DA771604B}"/>
  </bookViews>
  <sheets>
    <sheet name="NOVEMBRO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5" i="1" l="1"/>
  <c r="L15" i="1"/>
  <c r="K15" i="1"/>
  <c r="K19" i="1"/>
  <c r="K13" i="1" l="1"/>
  <c r="K5" i="1"/>
  <c r="Q5" i="1" l="1"/>
  <c r="F50" i="1" l="1"/>
  <c r="L5" i="1"/>
  <c r="L13" i="1" l="1"/>
  <c r="O7" i="1" l="1"/>
  <c r="K7" i="1"/>
  <c r="O5" i="1" l="1"/>
  <c r="N5" i="1" l="1"/>
  <c r="K8" i="1" l="1"/>
  <c r="Q7" i="1"/>
  <c r="P5" i="1" l="1"/>
  <c r="M5" i="1" l="1"/>
  <c r="K10" i="1"/>
  <c r="Q10" i="1" l="1"/>
  <c r="F26" i="1" l="1"/>
  <c r="F28" i="1"/>
  <c r="F27" i="1"/>
  <c r="N7" i="1" l="1"/>
  <c r="Q8" i="1" l="1"/>
  <c r="O13" i="1" l="1"/>
  <c r="Q13" i="1" l="1"/>
  <c r="Q9" i="1" l="1"/>
  <c r="F5" i="1" l="1"/>
  <c r="L14" i="1" l="1"/>
  <c r="L12" i="1"/>
  <c r="L11" i="1"/>
  <c r="L10" i="1"/>
  <c r="L9" i="1"/>
  <c r="L8" i="1"/>
  <c r="L7" i="1"/>
  <c r="L6" i="1"/>
  <c r="G59" i="1" l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P7" i="1"/>
  <c r="P13" i="1" l="1"/>
  <c r="N11" i="1"/>
  <c r="N8" i="1"/>
  <c r="K9" i="1"/>
  <c r="K6" i="1"/>
  <c r="F36" i="1" l="1"/>
  <c r="F34" i="1" l="1"/>
  <c r="F35" i="1"/>
  <c r="O11" i="1" l="1"/>
  <c r="N13" i="1"/>
  <c r="K11" i="1"/>
  <c r="G93" i="1" l="1"/>
  <c r="G97" i="1" l="1"/>
  <c r="G96" i="1"/>
  <c r="G95" i="1"/>
  <c r="G94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3" i="1"/>
  <c r="F93" i="1"/>
  <c r="F92" i="1"/>
  <c r="F91" i="1"/>
  <c r="F90" i="1"/>
  <c r="F89" i="1"/>
  <c r="F88" i="1"/>
  <c r="F97" i="1"/>
  <c r="F96" i="1"/>
  <c r="F95" i="1"/>
  <c r="F94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49" i="1" l="1"/>
  <c r="F46" i="1"/>
  <c r="F47" i="1"/>
  <c r="F48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G62" i="1" l="1"/>
  <c r="G69" i="1"/>
  <c r="G68" i="1"/>
  <c r="G67" i="1"/>
  <c r="G66" i="1"/>
  <c r="G65" i="1"/>
  <c r="G64" i="1"/>
  <c r="G61" i="1"/>
  <c r="G60" i="1"/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9" i="1"/>
  <c r="F30" i="1"/>
  <c r="F31" i="1"/>
  <c r="F32" i="1"/>
  <c r="F33" i="1"/>
  <c r="F37" i="1"/>
  <c r="F38" i="1"/>
  <c r="F39" i="1"/>
  <c r="F40" i="1"/>
  <c r="F41" i="1"/>
  <c r="F42" i="1"/>
  <c r="F43" i="1"/>
  <c r="F44" i="1"/>
  <c r="F45" i="1"/>
  <c r="Q6" i="1" l="1"/>
  <c r="Q11" i="1"/>
  <c r="Q12" i="1"/>
  <c r="Q14" i="1"/>
  <c r="P6" i="1"/>
  <c r="P8" i="1"/>
  <c r="P9" i="1"/>
  <c r="P10" i="1"/>
  <c r="P11" i="1"/>
  <c r="P12" i="1"/>
  <c r="P14" i="1"/>
  <c r="O6" i="1"/>
  <c r="O8" i="1"/>
  <c r="O9" i="1"/>
  <c r="O10" i="1"/>
  <c r="O12" i="1"/>
  <c r="O14" i="1"/>
  <c r="N6" i="1"/>
  <c r="N9" i="1"/>
  <c r="N10" i="1"/>
  <c r="N12" i="1"/>
  <c r="N14" i="1"/>
  <c r="M6" i="1"/>
  <c r="M7" i="1"/>
  <c r="M8" i="1"/>
  <c r="M9" i="1"/>
  <c r="M10" i="1"/>
  <c r="M11" i="1"/>
  <c r="M12" i="1"/>
  <c r="M13" i="1"/>
  <c r="M14" i="1"/>
  <c r="K12" i="1"/>
  <c r="K14" i="1"/>
  <c r="N15" i="1" l="1"/>
  <c r="Q15" i="1"/>
  <c r="P15" i="1"/>
  <c r="M15" i="1"/>
  <c r="O15" i="1"/>
  <c r="Q16" i="1" l="1"/>
  <c r="K20" i="1"/>
  <c r="K21" i="1" s="1"/>
</calcChain>
</file>

<file path=xl/sharedStrings.xml><?xml version="1.0" encoding="utf-8"?>
<sst xmlns="http://schemas.openxmlformats.org/spreadsheetml/2006/main" count="91" uniqueCount="53">
  <si>
    <t>DIAS NO SCAM</t>
  </si>
  <si>
    <t>JUSTIFICATIVAS</t>
  </si>
  <si>
    <t>UNIDADE SOLICITANTE</t>
  </si>
  <si>
    <t>DATA DO PEDIDO DE CATALOGAÇÃO</t>
  </si>
  <si>
    <t>QUANTIDADE DE CÓDIGOS SOLICITADOS</t>
  </si>
  <si>
    <t>TOTAL DE PEDIDOS</t>
  </si>
  <si>
    <t>FORA DO PRAZO</t>
  </si>
  <si>
    <t>PORCENTAGEM DENTRO DO PRAZO (%)</t>
  </si>
  <si>
    <t>FERIADOS NO PERÍODO</t>
  </si>
  <si>
    <t>ÍNDICE DE PEDIDOS</t>
  </si>
  <si>
    <t>GRANDE "ENTRE 50 E 99": 10 DIAS</t>
  </si>
  <si>
    <t>MÉDIO "ENTRE 20 E 49": 5 DIAS</t>
  </si>
  <si>
    <t>QUANTIDADE DE CÓDIGOS CATALOGADOS</t>
  </si>
  <si>
    <t>CONTAS SIAFI / ELEMENTOS DE DESPESA</t>
  </si>
  <si>
    <t>3339030 - CONSUMO</t>
  </si>
  <si>
    <t>3339036 - PESSOA FÍSICA</t>
  </si>
  <si>
    <t>3339039 - PESSOA JURÍDICA</t>
  </si>
  <si>
    <t>3339040 - SER. TEC. DA INFORM. E COMUNIC. PJ</t>
  </si>
  <si>
    <t>3449040 - SER. TEC. DA INFORM. E COMUNIC. PJ</t>
  </si>
  <si>
    <t>3339033 - PASSAGENS E DESP. COM LOCOMOÇÃO</t>
  </si>
  <si>
    <t>3339035 - CONSULTORIA</t>
  </si>
  <si>
    <t>3449051 - OBRAS E INSTALAÇÕES</t>
  </si>
  <si>
    <t>3449052 - PERMANENTE</t>
  </si>
  <si>
    <t>NOVOS</t>
  </si>
  <si>
    <t>INATIVADOS</t>
  </si>
  <si>
    <t>ALTERADOS</t>
  </si>
  <si>
    <t>REUTILIZADOS</t>
  </si>
  <si>
    <t>SANEADOS</t>
  </si>
  <si>
    <t>PESQUISADOS</t>
  </si>
  <si>
    <t>TOTAL</t>
  </si>
  <si>
    <t>TOTAL GERAL</t>
  </si>
  <si>
    <t>MÉDIA DIÁRIA</t>
  </si>
  <si>
    <t>DATA DE EFETUAÇÃO DA CATALOGAÇÃO</t>
  </si>
  <si>
    <t>3449039 - OUTROS SERV. P. J. (SOFTWARE)</t>
  </si>
  <si>
    <t>TAMANHO</t>
  </si>
  <si>
    <t>NORMAL "ATÉ 19": ATÉ 48 HORAS</t>
  </si>
  <si>
    <t>ATIVADOS</t>
  </si>
  <si>
    <t>SEGUNDA 30/11</t>
  </si>
  <si>
    <t>FIO/CEARÁ</t>
  </si>
  <si>
    <t>ICC/PR</t>
  </si>
  <si>
    <t>SEOPEC</t>
  </si>
  <si>
    <t>COC</t>
  </si>
  <si>
    <t>NUTP/ILMD</t>
  </si>
  <si>
    <t>ICTB</t>
  </si>
  <si>
    <t>VPGDI/COGETIC</t>
  </si>
  <si>
    <t>CANAL SAÚDE</t>
  </si>
  <si>
    <t>INFRA/COC</t>
  </si>
  <si>
    <t>SEFAR/VPPIS</t>
  </si>
  <si>
    <t>SEINFRA/AM</t>
  </si>
  <si>
    <t>AGEPLAN</t>
  </si>
  <si>
    <t>CVSLR</t>
  </si>
  <si>
    <t>VPPCB</t>
  </si>
  <si>
    <t>SEAL/INI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</si>
</sst>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5" tint="0.39997558519241921"/>
      <name val="Calibri"/>
      <family val="2"/>
      <scheme val="minor"/>
    </font>
    <font>
      <b/>
      <sz val="11"/>
      <color theme="5" tint="0.3999755851924192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u/>
      <sz val="11"/>
      <color theme="4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 vertical="center"/>
    </xf>
    <xf numFmtId="9" fontId="0" fillId="0" borderId="6" xfId="2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2" borderId="0" xfId="0" applyFont="1" applyFill="1"/>
    <xf numFmtId="0" fontId="3" fillId="2" borderId="0" xfId="0" applyFont="1" applyFill="1" applyBorder="1"/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4" fillId="4" borderId="0" xfId="0" applyFont="1" applyFill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7" fillId="5" borderId="1" xfId="0" applyNumberFormat="1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43" fontId="6" fillId="5" borderId="3" xfId="1" applyFont="1" applyFill="1" applyBorder="1" applyAlignment="1">
      <alignment horizontal="center"/>
    </xf>
    <xf numFmtId="14" fontId="0" fillId="5" borderId="1" xfId="0" applyNumberForma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center" vertical="center" wrapText="1"/>
    </xf>
    <xf numFmtId="0" fontId="7" fillId="5" borderId="1" xfId="0" applyNumberFormat="1" applyFont="1" applyFill="1" applyBorder="1" applyAlignment="1">
      <alignment horizontal="center" vertical="center"/>
    </xf>
    <xf numFmtId="14" fontId="7" fillId="5" borderId="1" xfId="0" applyNumberFormat="1" applyFont="1" applyFill="1" applyBorder="1" applyAlignment="1">
      <alignment horizontal="center" vertical="center"/>
    </xf>
    <xf numFmtId="1" fontId="7" fillId="5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7" fillId="5" borderId="1" xfId="0" applyFont="1" applyFill="1" applyBorder="1"/>
    <xf numFmtId="1" fontId="8" fillId="5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</cellXfs>
  <cellStyles count="3">
    <cellStyle name="Normal" xfId="0" builtinId="0"/>
    <cellStyle name="Porcentagem" xfId="2" builtinId="5"/>
    <cellStyle name="Vírgula" xfId="1" builtinId="3"/>
  </cellStyles>
  <dxfs count="512"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94B88-B2C7-4FB7-99F0-84009EDEBE6A}">
  <dimension ref="A4:R97"/>
  <sheetViews>
    <sheetView tabSelected="1" showWhiteSpace="0" view="pageLayout" topLeftCell="B1" zoomScale="80" zoomScaleNormal="100" zoomScalePageLayoutView="80" workbookViewId="0">
      <selection activeCell="R16" sqref="R16"/>
    </sheetView>
  </sheetViews>
  <sheetFormatPr defaultRowHeight="15" x14ac:dyDescent="0.25"/>
  <cols>
    <col min="1" max="1" width="14.140625" bestFit="1" customWidth="1"/>
    <col min="2" max="2" width="13.140625" bestFit="1" customWidth="1"/>
    <col min="3" max="3" width="14.5703125" customWidth="1"/>
    <col min="4" max="4" width="14.7109375" bestFit="1" customWidth="1"/>
    <col min="5" max="5" width="14.5703125" bestFit="1" customWidth="1"/>
    <col min="6" max="6" width="10.5703125" bestFit="1" customWidth="1"/>
    <col min="7" max="7" width="8.140625" bestFit="1" customWidth="1"/>
    <col min="8" max="8" width="15.28515625" customWidth="1"/>
    <col min="9" max="9" width="0" hidden="1" customWidth="1"/>
    <col min="10" max="10" width="45.28515625" bestFit="1" customWidth="1"/>
    <col min="11" max="11" width="8.28515625" customWidth="1"/>
    <col min="12" max="12" width="9.7109375" bestFit="1" customWidth="1"/>
    <col min="13" max="13" width="12.28515625" bestFit="1" customWidth="1"/>
    <col min="14" max="14" width="11.42578125" bestFit="1" customWidth="1"/>
    <col min="15" max="15" width="13.7109375" bestFit="1" customWidth="1"/>
    <col min="16" max="16" width="10.7109375" bestFit="1" customWidth="1"/>
    <col min="17" max="17" width="14.7109375" bestFit="1" customWidth="1"/>
    <col min="18" max="18" width="12.28515625" bestFit="1" customWidth="1"/>
    <col min="19" max="19" width="34.7109375" bestFit="1" customWidth="1"/>
    <col min="20" max="20" width="7.85546875" bestFit="1" customWidth="1"/>
  </cols>
  <sheetData>
    <row r="4" spans="1:18" ht="60" x14ac:dyDescent="0.25">
      <c r="A4" s="4" t="s">
        <v>2</v>
      </c>
      <c r="B4" s="4" t="s">
        <v>4</v>
      </c>
      <c r="C4" s="4" t="s">
        <v>3</v>
      </c>
      <c r="D4" s="4" t="s">
        <v>32</v>
      </c>
      <c r="E4" s="4" t="s">
        <v>12</v>
      </c>
      <c r="F4" s="4" t="s">
        <v>34</v>
      </c>
      <c r="G4" s="4" t="s">
        <v>0</v>
      </c>
      <c r="H4" s="4" t="s">
        <v>1</v>
      </c>
      <c r="J4" s="4" t="s">
        <v>13</v>
      </c>
      <c r="K4" s="4" t="s">
        <v>23</v>
      </c>
      <c r="L4" s="4" t="s">
        <v>36</v>
      </c>
      <c r="M4" s="4" t="s">
        <v>24</v>
      </c>
      <c r="N4" s="4" t="s">
        <v>25</v>
      </c>
      <c r="O4" s="4" t="s">
        <v>26</v>
      </c>
      <c r="P4" s="4" t="s">
        <v>27</v>
      </c>
      <c r="Q4" s="4" t="s">
        <v>28</v>
      </c>
    </row>
    <row r="5" spans="1:18" x14ac:dyDescent="0.25">
      <c r="A5" s="22" t="s">
        <v>38</v>
      </c>
      <c r="B5" s="16">
        <v>3</v>
      </c>
      <c r="C5" s="23">
        <v>44137</v>
      </c>
      <c r="D5" s="23">
        <v>44138</v>
      </c>
      <c r="E5" s="24">
        <v>3</v>
      </c>
      <c r="F5" s="22" t="str">
        <f>_xlfn.IFS(E5&lt;1,"-",E5&lt;19,"NORMAL",E5&lt;69,"MÉDIO",E5&gt;99,"GRANDE")</f>
        <v>NORMAL</v>
      </c>
      <c r="G5" s="16">
        <f>IF(ISTEXT(C5),"-", NETWORKDAYS(C5,D5,J25:J29))</f>
        <v>1</v>
      </c>
      <c r="H5" s="16"/>
      <c r="J5" s="15" t="s">
        <v>14</v>
      </c>
      <c r="K5" s="16">
        <f>SUM(1+1+1+14+62+1+2+2+6+4+1+18+17+3+4+5+1+1+1+1)</f>
        <v>146</v>
      </c>
      <c r="L5" s="16">
        <f>SUM(1+1+1+21+1+2+1+1)</f>
        <v>29</v>
      </c>
      <c r="M5" s="16">
        <f>SUM(1+5)</f>
        <v>6</v>
      </c>
      <c r="N5" s="16">
        <f>SUM(1+5+1)</f>
        <v>7</v>
      </c>
      <c r="O5" s="16">
        <f>SUM(1+1+3+1+2+1)</f>
        <v>9</v>
      </c>
      <c r="P5" s="16">
        <f>SUM(3)</f>
        <v>3</v>
      </c>
      <c r="Q5" s="16">
        <f>SUM(5+1+1+16+2+1+1+1+1)</f>
        <v>29</v>
      </c>
    </row>
    <row r="6" spans="1:18" x14ac:dyDescent="0.25">
      <c r="A6" s="22" t="s">
        <v>39</v>
      </c>
      <c r="B6" s="16">
        <v>1</v>
      </c>
      <c r="C6" s="23">
        <v>44138</v>
      </c>
      <c r="D6" s="23">
        <v>44138</v>
      </c>
      <c r="E6" s="24">
        <v>1</v>
      </c>
      <c r="F6" s="22" t="str">
        <f t="shared" ref="F6:F69" si="0">_xlfn.IFS(E6&lt;1,"-",E6&lt;19,"NORMAL",E6&lt;69,"MÉDIO",E6&gt;99,"GRANDE")</f>
        <v>NORMAL</v>
      </c>
      <c r="G6" s="16">
        <f>IF(ISTEXT(C6),"-", NETWORKDAYS(C6,D6,J25:J29))</f>
        <v>1</v>
      </c>
      <c r="H6" s="25"/>
      <c r="J6" s="15" t="s">
        <v>15</v>
      </c>
      <c r="K6" s="16">
        <f>SUM(0)</f>
        <v>0</v>
      </c>
      <c r="L6" s="16">
        <f t="shared" ref="L6:L12" si="1">SUM(0)</f>
        <v>0</v>
      </c>
      <c r="M6" s="16">
        <f t="shared" ref="M6:Q14" si="2">SUM(0)</f>
        <v>0</v>
      </c>
      <c r="N6" s="16">
        <f t="shared" si="2"/>
        <v>0</v>
      </c>
      <c r="O6" s="16">
        <f t="shared" si="2"/>
        <v>0</v>
      </c>
      <c r="P6" s="16">
        <f t="shared" si="2"/>
        <v>0</v>
      </c>
      <c r="Q6" s="16">
        <f t="shared" si="2"/>
        <v>0</v>
      </c>
    </row>
    <row r="7" spans="1:18" x14ac:dyDescent="0.25">
      <c r="A7" s="22" t="s">
        <v>39</v>
      </c>
      <c r="B7" s="16">
        <v>2</v>
      </c>
      <c r="C7" s="23">
        <v>44138</v>
      </c>
      <c r="D7" s="23">
        <v>44138</v>
      </c>
      <c r="E7" s="24">
        <v>2</v>
      </c>
      <c r="F7" s="22" t="str">
        <f t="shared" si="0"/>
        <v>NORMAL</v>
      </c>
      <c r="G7" s="16">
        <f>IF(ISTEXT(C7),"-", NETWORKDAYS(C7,D7,J25:J29))</f>
        <v>1</v>
      </c>
      <c r="H7" s="16"/>
      <c r="J7" s="15" t="s">
        <v>16</v>
      </c>
      <c r="K7" s="16">
        <f>SUM(1+1+1+2)</f>
        <v>5</v>
      </c>
      <c r="L7" s="16">
        <f>SUM(0)</f>
        <v>0</v>
      </c>
      <c r="M7" s="16">
        <f t="shared" si="2"/>
        <v>0</v>
      </c>
      <c r="N7" s="16">
        <f>SUM(1)</f>
        <v>1</v>
      </c>
      <c r="O7" s="16">
        <f>SUM(1+1)</f>
        <v>2</v>
      </c>
      <c r="P7" s="16">
        <f>SUM(0)</f>
        <v>0</v>
      </c>
      <c r="Q7" s="16">
        <f>SUM(3+1)</f>
        <v>4</v>
      </c>
    </row>
    <row r="8" spans="1:18" x14ac:dyDescent="0.25">
      <c r="A8" s="22" t="s">
        <v>40</v>
      </c>
      <c r="B8" s="16">
        <v>19</v>
      </c>
      <c r="C8" s="23">
        <v>44139</v>
      </c>
      <c r="D8" s="23">
        <v>44139</v>
      </c>
      <c r="E8" s="24">
        <v>19</v>
      </c>
      <c r="F8" s="22" t="str">
        <f t="shared" si="0"/>
        <v>MÉDIO</v>
      </c>
      <c r="G8" s="16">
        <f>IF(ISTEXT(C8),"-", NETWORKDAYS(C8,D8,J25:J29))</f>
        <v>1</v>
      </c>
      <c r="H8" s="16"/>
      <c r="J8" s="15" t="s">
        <v>17</v>
      </c>
      <c r="K8" s="16">
        <f>SUM(1)</f>
        <v>1</v>
      </c>
      <c r="L8" s="16">
        <f t="shared" si="1"/>
        <v>0</v>
      </c>
      <c r="M8" s="16">
        <f t="shared" si="2"/>
        <v>0</v>
      </c>
      <c r="N8" s="16">
        <f>SUM(0)</f>
        <v>0</v>
      </c>
      <c r="O8" s="16">
        <f t="shared" si="2"/>
        <v>0</v>
      </c>
      <c r="P8" s="16">
        <f t="shared" si="2"/>
        <v>0</v>
      </c>
      <c r="Q8" s="16">
        <f>SUM(2+1)</f>
        <v>3</v>
      </c>
    </row>
    <row r="9" spans="1:18" x14ac:dyDescent="0.25">
      <c r="A9" s="22" t="s">
        <v>41</v>
      </c>
      <c r="B9" s="16">
        <v>1</v>
      </c>
      <c r="C9" s="23">
        <v>44139</v>
      </c>
      <c r="D9" s="23">
        <v>44139</v>
      </c>
      <c r="E9" s="24">
        <v>1</v>
      </c>
      <c r="F9" s="22" t="str">
        <f t="shared" si="0"/>
        <v>NORMAL</v>
      </c>
      <c r="G9" s="16">
        <f>IF(ISTEXT(C9),"-", NETWORKDAYS(C9,D9,J25:J29))</f>
        <v>1</v>
      </c>
      <c r="H9" s="16"/>
      <c r="J9" s="15" t="s">
        <v>18</v>
      </c>
      <c r="K9" s="16">
        <f>SUM(0)</f>
        <v>0</v>
      </c>
      <c r="L9" s="16">
        <f t="shared" si="1"/>
        <v>0</v>
      </c>
      <c r="M9" s="16">
        <f t="shared" si="2"/>
        <v>0</v>
      </c>
      <c r="N9" s="16">
        <f t="shared" si="2"/>
        <v>0</v>
      </c>
      <c r="O9" s="16">
        <f t="shared" si="2"/>
        <v>0</v>
      </c>
      <c r="P9" s="16">
        <f t="shared" si="2"/>
        <v>0</v>
      </c>
      <c r="Q9" s="16">
        <f>SUM(4)</f>
        <v>4</v>
      </c>
    </row>
    <row r="10" spans="1:18" x14ac:dyDescent="0.25">
      <c r="A10" s="22" t="s">
        <v>42</v>
      </c>
      <c r="B10" s="16">
        <v>1</v>
      </c>
      <c r="C10" s="23">
        <v>44139</v>
      </c>
      <c r="D10" s="23">
        <v>44139</v>
      </c>
      <c r="E10" s="24">
        <v>1</v>
      </c>
      <c r="F10" s="22" t="str">
        <f t="shared" si="0"/>
        <v>NORMAL</v>
      </c>
      <c r="G10" s="16">
        <f>IF(ISTEXT(C10),"-", NETWORKDAYS(C10,D10,J25:J29))</f>
        <v>1</v>
      </c>
      <c r="H10" s="16"/>
      <c r="J10" s="15" t="s">
        <v>19</v>
      </c>
      <c r="K10" s="16">
        <f>SUM(9)</f>
        <v>9</v>
      </c>
      <c r="L10" s="16">
        <f t="shared" si="1"/>
        <v>0</v>
      </c>
      <c r="M10" s="16">
        <f t="shared" si="2"/>
        <v>0</v>
      </c>
      <c r="N10" s="16">
        <f t="shared" si="2"/>
        <v>0</v>
      </c>
      <c r="O10" s="16">
        <f t="shared" si="2"/>
        <v>0</v>
      </c>
      <c r="P10" s="16">
        <f t="shared" si="2"/>
        <v>0</v>
      </c>
      <c r="Q10" s="16">
        <f>SUM(9)</f>
        <v>9</v>
      </c>
    </row>
    <row r="11" spans="1:18" x14ac:dyDescent="0.25">
      <c r="A11" s="22" t="s">
        <v>42</v>
      </c>
      <c r="B11" s="16">
        <v>1</v>
      </c>
      <c r="C11" s="23">
        <v>44139</v>
      </c>
      <c r="D11" s="23">
        <v>44139</v>
      </c>
      <c r="E11" s="24">
        <v>1</v>
      </c>
      <c r="F11" s="22" t="str">
        <f t="shared" si="0"/>
        <v>NORMAL</v>
      </c>
      <c r="G11" s="16">
        <f>IF(ISTEXT(C11),"-", NETWORKDAYS(C11,D11,J25:J29))</f>
        <v>1</v>
      </c>
      <c r="H11" s="25"/>
      <c r="J11" s="15" t="s">
        <v>20</v>
      </c>
      <c r="K11" s="16">
        <f>SUM(0)</f>
        <v>0</v>
      </c>
      <c r="L11" s="16">
        <f t="shared" si="1"/>
        <v>0</v>
      </c>
      <c r="M11" s="16">
        <f t="shared" si="2"/>
        <v>0</v>
      </c>
      <c r="N11" s="16">
        <f>SUM(0)</f>
        <v>0</v>
      </c>
      <c r="O11" s="16">
        <f>SUM(0)</f>
        <v>0</v>
      </c>
      <c r="P11" s="16">
        <f t="shared" si="2"/>
        <v>0</v>
      </c>
      <c r="Q11" s="16">
        <f t="shared" si="2"/>
        <v>0</v>
      </c>
    </row>
    <row r="12" spans="1:18" x14ac:dyDescent="0.25">
      <c r="A12" s="22" t="s">
        <v>43</v>
      </c>
      <c r="B12" s="26">
        <v>1</v>
      </c>
      <c r="C12" s="23">
        <v>44139</v>
      </c>
      <c r="D12" s="23">
        <v>44139</v>
      </c>
      <c r="E12" s="24">
        <v>1</v>
      </c>
      <c r="F12" s="22" t="str">
        <f t="shared" si="0"/>
        <v>NORMAL</v>
      </c>
      <c r="G12" s="16">
        <f>IF(ISTEXT(C12),"-", NETWORKDAYS(C12,D12,J25:J29))</f>
        <v>1</v>
      </c>
      <c r="H12" s="16"/>
      <c r="J12" s="15" t="s">
        <v>21</v>
      </c>
      <c r="K12" s="16">
        <f t="shared" ref="K12:K14" si="3">SUM(0)</f>
        <v>0</v>
      </c>
      <c r="L12" s="16">
        <f t="shared" si="1"/>
        <v>0</v>
      </c>
      <c r="M12" s="16">
        <f t="shared" si="2"/>
        <v>0</v>
      </c>
      <c r="N12" s="16">
        <f t="shared" si="2"/>
        <v>0</v>
      </c>
      <c r="O12" s="16">
        <f t="shared" si="2"/>
        <v>0</v>
      </c>
      <c r="P12" s="16">
        <f t="shared" si="2"/>
        <v>0</v>
      </c>
      <c r="Q12" s="16">
        <f t="shared" si="2"/>
        <v>0</v>
      </c>
    </row>
    <row r="13" spans="1:18" x14ac:dyDescent="0.25">
      <c r="A13" s="22" t="s">
        <v>41</v>
      </c>
      <c r="B13" s="16">
        <v>1</v>
      </c>
      <c r="C13" s="23">
        <v>44139</v>
      </c>
      <c r="D13" s="23">
        <v>44139</v>
      </c>
      <c r="E13" s="24">
        <v>1</v>
      </c>
      <c r="F13" s="22" t="str">
        <f t="shared" si="0"/>
        <v>NORMAL</v>
      </c>
      <c r="G13" s="16">
        <f>IF(ISTEXT(C13),"-", NETWORKDAYS(C13,D13,J25:J29))</f>
        <v>1</v>
      </c>
      <c r="H13" s="16"/>
      <c r="J13" s="15" t="s">
        <v>22</v>
      </c>
      <c r="K13" s="16">
        <f>SUM(1+1+2+1)</f>
        <v>5</v>
      </c>
      <c r="L13" s="16">
        <f>SUM(1)</f>
        <v>1</v>
      </c>
      <c r="M13" s="16">
        <f t="shared" si="2"/>
        <v>0</v>
      </c>
      <c r="N13" s="16">
        <f>SUM(0)</f>
        <v>0</v>
      </c>
      <c r="O13" s="16">
        <f>SUM(1)</f>
        <v>1</v>
      </c>
      <c r="P13" s="16">
        <f>SUM(0)</f>
        <v>0</v>
      </c>
      <c r="Q13" s="16">
        <f>SUM(8+1+1)</f>
        <v>10</v>
      </c>
    </row>
    <row r="14" spans="1:18" x14ac:dyDescent="0.25">
      <c r="A14" s="22" t="s">
        <v>41</v>
      </c>
      <c r="B14" s="16">
        <v>1</v>
      </c>
      <c r="C14" s="23">
        <v>44140</v>
      </c>
      <c r="D14" s="23">
        <v>44140</v>
      </c>
      <c r="E14" s="24">
        <v>1</v>
      </c>
      <c r="F14" s="22" t="str">
        <f t="shared" si="0"/>
        <v>NORMAL</v>
      </c>
      <c r="G14" s="16">
        <f>IF(ISTEXT(C14),"-", NETWORKDAYS(C14,D14,J27:J31))</f>
        <v>1</v>
      </c>
      <c r="H14" s="16"/>
      <c r="J14" s="15" t="s">
        <v>33</v>
      </c>
      <c r="K14" s="16">
        <f t="shared" si="3"/>
        <v>0</v>
      </c>
      <c r="L14" s="16">
        <f>SUM(0)</f>
        <v>0</v>
      </c>
      <c r="M14" s="16">
        <f t="shared" si="2"/>
        <v>0</v>
      </c>
      <c r="N14" s="16">
        <f t="shared" si="2"/>
        <v>0</v>
      </c>
      <c r="O14" s="16">
        <f t="shared" si="2"/>
        <v>0</v>
      </c>
      <c r="P14" s="16">
        <f t="shared" si="2"/>
        <v>0</v>
      </c>
      <c r="Q14" s="16">
        <f t="shared" si="2"/>
        <v>0</v>
      </c>
      <c r="R14" s="11" t="s">
        <v>30</v>
      </c>
    </row>
    <row r="15" spans="1:18" x14ac:dyDescent="0.25">
      <c r="A15" s="22" t="s">
        <v>41</v>
      </c>
      <c r="B15" s="16">
        <v>1</v>
      </c>
      <c r="C15" s="23">
        <v>44141</v>
      </c>
      <c r="D15" s="23">
        <v>44141</v>
      </c>
      <c r="E15" s="24">
        <v>1</v>
      </c>
      <c r="F15" s="22" t="str">
        <f t="shared" si="0"/>
        <v>NORMAL</v>
      </c>
      <c r="G15" s="16">
        <f>IF(ISTEXT(C15),"-", NETWORKDAYS(C15,D15,J25:J29))</f>
        <v>1</v>
      </c>
      <c r="H15" s="16"/>
      <c r="J15" s="12" t="s">
        <v>29</v>
      </c>
      <c r="K15" s="16">
        <f>SUM(K5:K14)</f>
        <v>166</v>
      </c>
      <c r="L15" s="16">
        <f>SUM(L5:L14)</f>
        <v>30</v>
      </c>
      <c r="M15" s="16">
        <f t="shared" ref="M15:P15" si="4">SUM(M5:M14)</f>
        <v>6</v>
      </c>
      <c r="N15" s="16">
        <f t="shared" si="4"/>
        <v>8</v>
      </c>
      <c r="O15" s="16">
        <f t="shared" si="4"/>
        <v>12</v>
      </c>
      <c r="P15" s="16">
        <f t="shared" si="4"/>
        <v>3</v>
      </c>
      <c r="Q15" s="16">
        <f>SUM(Q5:Q14)</f>
        <v>59</v>
      </c>
      <c r="R15" s="30">
        <f>SUM(K15:Q15)</f>
        <v>284</v>
      </c>
    </row>
    <row r="16" spans="1:18" x14ac:dyDescent="0.25">
      <c r="A16" s="22" t="s">
        <v>44</v>
      </c>
      <c r="B16" s="26">
        <v>1</v>
      </c>
      <c r="C16" s="23">
        <v>44141</v>
      </c>
      <c r="D16" s="23">
        <v>44141</v>
      </c>
      <c r="E16" s="24">
        <v>1</v>
      </c>
      <c r="F16" s="22" t="str">
        <f t="shared" si="0"/>
        <v>NORMAL</v>
      </c>
      <c r="G16" s="16">
        <f>IF(ISTEXT(C16),"-", NETWORKDAYS(C16,D16,J25:J29))</f>
        <v>1</v>
      </c>
      <c r="H16" s="16"/>
      <c r="J16" s="10"/>
      <c r="O16" s="31" t="s">
        <v>31</v>
      </c>
      <c r="P16" s="31"/>
      <c r="Q16" s="29">
        <f>SUM(R15/19)</f>
        <v>14.947368421052632</v>
      </c>
    </row>
    <row r="17" spans="1:17" x14ac:dyDescent="0.25">
      <c r="A17" s="22" t="s">
        <v>45</v>
      </c>
      <c r="B17" s="26">
        <v>1</v>
      </c>
      <c r="C17" s="23">
        <v>44144</v>
      </c>
      <c r="D17" s="23">
        <v>44144</v>
      </c>
      <c r="E17" s="24">
        <v>1</v>
      </c>
      <c r="F17" s="22" t="str">
        <f t="shared" si="0"/>
        <v>NORMAL</v>
      </c>
      <c r="G17" s="16">
        <f>IF(ISTEXT(C17),"-", NETWORKDAYS(C17,D17,J25:J29))</f>
        <v>1</v>
      </c>
      <c r="H17" s="16"/>
      <c r="J17" s="7"/>
      <c r="Q17" s="11" t="s">
        <v>37</v>
      </c>
    </row>
    <row r="18" spans="1:17" ht="15.75" thickBot="1" x14ac:dyDescent="0.3">
      <c r="A18" s="22" t="s">
        <v>43</v>
      </c>
      <c r="B18" s="26">
        <v>1</v>
      </c>
      <c r="C18" s="23">
        <v>44144</v>
      </c>
      <c r="D18" s="23">
        <v>44144</v>
      </c>
      <c r="E18" s="24">
        <v>1</v>
      </c>
      <c r="F18" s="22" t="str">
        <f t="shared" si="0"/>
        <v>NORMAL</v>
      </c>
      <c r="G18" s="16">
        <f>IF(ISTEXT(C18),"-", NETWORKDAYS(C18,D18,J25:J29))</f>
        <v>1</v>
      </c>
      <c r="H18" s="16"/>
      <c r="J18" s="7"/>
    </row>
    <row r="19" spans="1:17" ht="15.75" thickBot="1" x14ac:dyDescent="0.3">
      <c r="A19" s="22" t="s">
        <v>43</v>
      </c>
      <c r="B19" s="26">
        <v>1</v>
      </c>
      <c r="C19" s="23">
        <v>44144</v>
      </c>
      <c r="D19" s="23">
        <v>44144</v>
      </c>
      <c r="E19" s="24">
        <v>1</v>
      </c>
      <c r="F19" s="22" t="str">
        <f t="shared" si="0"/>
        <v>NORMAL</v>
      </c>
      <c r="G19" s="16">
        <f>IF(ISTEXT(C19),"-", NETWORKDAYS(C19,D19,J25:J29))</f>
        <v>1</v>
      </c>
      <c r="H19" s="25"/>
      <c r="J19" s="13" t="s">
        <v>5</v>
      </c>
      <c r="K19" s="17">
        <f>COUNTA(B5:B97)</f>
        <v>53</v>
      </c>
    </row>
    <row r="20" spans="1:17" ht="15.75" thickBot="1" x14ac:dyDescent="0.3">
      <c r="A20" s="22" t="s">
        <v>39</v>
      </c>
      <c r="B20" s="26">
        <v>1</v>
      </c>
      <c r="C20" s="23">
        <v>44145</v>
      </c>
      <c r="D20" s="23">
        <v>44145</v>
      </c>
      <c r="E20" s="24">
        <v>1</v>
      </c>
      <c r="F20" s="22" t="str">
        <f t="shared" si="0"/>
        <v>NORMAL</v>
      </c>
      <c r="G20" s="16">
        <f>IF(ISTEXT(C20),"-", NETWORKDAYS(C20,D20,J25:J29))</f>
        <v>1</v>
      </c>
      <c r="H20" s="16"/>
      <c r="J20" s="14" t="s">
        <v>6</v>
      </c>
      <c r="K20" s="17">
        <f>COUNTIF(G5:G97,"&gt;5")</f>
        <v>0</v>
      </c>
    </row>
    <row r="21" spans="1:17" ht="15.75" thickBot="1" x14ac:dyDescent="0.3">
      <c r="A21" s="22" t="s">
        <v>42</v>
      </c>
      <c r="B21" s="26">
        <v>1</v>
      </c>
      <c r="C21" s="23">
        <v>44145</v>
      </c>
      <c r="D21" s="23">
        <v>44145</v>
      </c>
      <c r="E21" s="24">
        <v>1</v>
      </c>
      <c r="F21" s="22" t="str">
        <f t="shared" si="0"/>
        <v>NORMAL</v>
      </c>
      <c r="G21" s="16">
        <f>IF(ISTEXT(C21),"-", NETWORKDAYS(C21,D21,J25:J29))</f>
        <v>1</v>
      </c>
      <c r="H21" s="25"/>
      <c r="J21" s="13" t="s">
        <v>7</v>
      </c>
      <c r="K21" s="18">
        <f>(K19-K20)/(K19/100)</f>
        <v>100</v>
      </c>
    </row>
    <row r="22" spans="1:17" x14ac:dyDescent="0.25">
      <c r="A22" s="22" t="s">
        <v>43</v>
      </c>
      <c r="B22" s="26">
        <v>1</v>
      </c>
      <c r="C22" s="23">
        <v>44145</v>
      </c>
      <c r="D22" s="23">
        <v>44145</v>
      </c>
      <c r="E22" s="24">
        <v>1</v>
      </c>
      <c r="F22" s="22" t="str">
        <f t="shared" si="0"/>
        <v>NORMAL</v>
      </c>
      <c r="G22" s="16">
        <f>IF(ISTEXT(C22),"-", NETWORKDAYS(C22,D22,J25:J29))</f>
        <v>1</v>
      </c>
      <c r="H22" s="25"/>
      <c r="J22" s="1"/>
      <c r="K22" s="2"/>
    </row>
    <row r="23" spans="1:17" x14ac:dyDescent="0.25">
      <c r="A23" s="22" t="s">
        <v>46</v>
      </c>
      <c r="B23" s="16">
        <v>14</v>
      </c>
      <c r="C23" s="23">
        <v>44145</v>
      </c>
      <c r="D23" s="23">
        <v>44145</v>
      </c>
      <c r="E23" s="24">
        <v>14</v>
      </c>
      <c r="F23" s="22" t="str">
        <f t="shared" si="0"/>
        <v>NORMAL</v>
      </c>
      <c r="G23" s="16">
        <f>IF(ISTEXT(C23),"-", NETWORKDAYS(C23,D23,J25:J29))</f>
        <v>1</v>
      </c>
      <c r="H23" s="16"/>
      <c r="J23" s="1"/>
      <c r="K23" s="1"/>
    </row>
    <row r="24" spans="1:17" x14ac:dyDescent="0.25">
      <c r="A24" s="22" t="s">
        <v>46</v>
      </c>
      <c r="B24" s="16">
        <v>1</v>
      </c>
      <c r="C24" s="23">
        <v>44145</v>
      </c>
      <c r="D24" s="23">
        <v>44145</v>
      </c>
      <c r="E24" s="24">
        <v>1</v>
      </c>
      <c r="F24" s="22" t="str">
        <f t="shared" si="0"/>
        <v>NORMAL</v>
      </c>
      <c r="G24" s="16">
        <f>IF(ISTEXT(C24),"-", NETWORKDAYS(C24,D24,J25:J29))</f>
        <v>1</v>
      </c>
      <c r="H24" s="27"/>
      <c r="J24" s="3" t="s">
        <v>8</v>
      </c>
      <c r="K24" s="1"/>
    </row>
    <row r="25" spans="1:17" x14ac:dyDescent="0.25">
      <c r="A25" s="22" t="s">
        <v>47</v>
      </c>
      <c r="B25" s="26">
        <v>1</v>
      </c>
      <c r="C25" s="23">
        <v>44147</v>
      </c>
      <c r="D25" s="23">
        <v>44147</v>
      </c>
      <c r="E25" s="24">
        <v>1</v>
      </c>
      <c r="F25" s="22" t="str">
        <f t="shared" si="0"/>
        <v>NORMAL</v>
      </c>
      <c r="G25" s="16">
        <f>IF(ISTEXT(C25),"-", NETWORKDAYS(C25,D25,J25:J29))</f>
        <v>1</v>
      </c>
      <c r="H25" s="25"/>
      <c r="J25" s="19">
        <v>44137</v>
      </c>
      <c r="K25" s="1"/>
    </row>
    <row r="26" spans="1:17" x14ac:dyDescent="0.25">
      <c r="A26" s="22" t="s">
        <v>47</v>
      </c>
      <c r="B26" s="26">
        <v>80</v>
      </c>
      <c r="C26" s="23">
        <v>44147</v>
      </c>
      <c r="D26" s="23">
        <v>44147</v>
      </c>
      <c r="E26" s="24">
        <v>80</v>
      </c>
      <c r="F26" s="22" t="str">
        <f>_xlfn.IFS(E26&lt;1,"-",E26&lt;19,"NORMAL",E26&lt;69,"MÉDIO",E26&lt;99,"GRANDE")</f>
        <v>GRANDE</v>
      </c>
      <c r="G26" s="16">
        <f>IF(ISTEXT(C26),"-", NETWORKDAYS(C26,D26,J25:J29))</f>
        <v>1</v>
      </c>
      <c r="H26" s="25"/>
      <c r="J26" s="19">
        <v>44150</v>
      </c>
      <c r="K26" s="1"/>
    </row>
    <row r="27" spans="1:17" x14ac:dyDescent="0.25">
      <c r="A27" s="22" t="s">
        <v>48</v>
      </c>
      <c r="B27" s="26">
        <v>9</v>
      </c>
      <c r="C27" s="23">
        <v>44145</v>
      </c>
      <c r="D27" s="23">
        <v>44147</v>
      </c>
      <c r="E27" s="24">
        <v>9</v>
      </c>
      <c r="F27" s="22" t="str">
        <f>_xlfn.IFS(E27&lt;1,"-",E27&lt;19,"NORMAL",E27&lt;69,"MÉDIO",E27&gt;99,"GRANDE")</f>
        <v>NORMAL</v>
      </c>
      <c r="G27" s="16">
        <f>IF(ISTEXT(C27),"-", NETWORKDAYS(C27,D27,J25:J29))</f>
        <v>3</v>
      </c>
      <c r="H27" s="25"/>
      <c r="J27" s="19">
        <v>44155</v>
      </c>
      <c r="K27" s="1"/>
    </row>
    <row r="28" spans="1:17" x14ac:dyDescent="0.25">
      <c r="A28" s="22" t="s">
        <v>48</v>
      </c>
      <c r="B28" s="26">
        <v>1</v>
      </c>
      <c r="C28" s="23">
        <v>44147</v>
      </c>
      <c r="D28" s="23">
        <v>44148</v>
      </c>
      <c r="E28" s="24">
        <v>1</v>
      </c>
      <c r="F28" s="22" t="str">
        <f>_xlfn.IFS(E28&lt;1,"-",E28&lt;19,"NORMAL",E28&gt;69,"MÉDIO",E28&gt;99,"GRANDE")</f>
        <v>NORMAL</v>
      </c>
      <c r="G28" s="16">
        <f>IF(ISTEXT(C28),"-", NETWORKDAYS(C28,D28,J25:J29))</f>
        <v>2</v>
      </c>
      <c r="H28" s="25"/>
      <c r="I28" s="5"/>
      <c r="J28" s="19"/>
      <c r="K28" s="1"/>
      <c r="L28" s="5"/>
      <c r="M28" s="5"/>
    </row>
    <row r="29" spans="1:17" x14ac:dyDescent="0.25">
      <c r="A29" s="22" t="s">
        <v>48</v>
      </c>
      <c r="B29" s="26">
        <v>9</v>
      </c>
      <c r="C29" s="23">
        <v>44147</v>
      </c>
      <c r="D29" s="23">
        <v>44148</v>
      </c>
      <c r="E29" s="24">
        <v>9</v>
      </c>
      <c r="F29" s="22" t="str">
        <f t="shared" si="0"/>
        <v>NORMAL</v>
      </c>
      <c r="G29" s="16">
        <f>IF(ISTEXT(C29),"-", NETWORKDAYS(C29,D29,J25:J29))</f>
        <v>2</v>
      </c>
      <c r="H29" s="25"/>
      <c r="I29" s="5"/>
      <c r="J29" s="19"/>
      <c r="K29" s="1"/>
      <c r="L29" s="5"/>
      <c r="M29" s="5"/>
    </row>
    <row r="30" spans="1:17" x14ac:dyDescent="0.25">
      <c r="A30" s="22" t="s">
        <v>47</v>
      </c>
      <c r="B30" s="26">
        <v>12</v>
      </c>
      <c r="C30" s="23">
        <v>44148</v>
      </c>
      <c r="D30" s="23">
        <v>44148</v>
      </c>
      <c r="E30" s="24">
        <v>12</v>
      </c>
      <c r="F30" s="22" t="str">
        <f t="shared" si="0"/>
        <v>NORMAL</v>
      </c>
      <c r="G30" s="16">
        <f>IF(ISTEXT(C30),"-", NETWORKDAYS(C30,D30,J25:J29))</f>
        <v>1</v>
      </c>
      <c r="H30" s="25"/>
      <c r="I30" s="5"/>
      <c r="K30" s="1"/>
      <c r="L30" s="5"/>
      <c r="M30" s="5"/>
    </row>
    <row r="31" spans="1:17" x14ac:dyDescent="0.25">
      <c r="A31" s="22" t="s">
        <v>39</v>
      </c>
      <c r="B31" s="26">
        <v>3</v>
      </c>
      <c r="C31" s="23">
        <v>44151</v>
      </c>
      <c r="D31" s="23">
        <v>44151</v>
      </c>
      <c r="E31" s="24">
        <v>3</v>
      </c>
      <c r="F31" s="22" t="str">
        <f t="shared" si="0"/>
        <v>NORMAL</v>
      </c>
      <c r="G31" s="16">
        <f>IF(ISTEXT(C31),"-", NETWORKDAYS(C31,D31,J25:J29))</f>
        <v>1</v>
      </c>
      <c r="H31" s="25"/>
      <c r="I31" s="5"/>
      <c r="K31" s="1"/>
      <c r="L31" s="5"/>
      <c r="M31" s="5"/>
    </row>
    <row r="32" spans="1:17" x14ac:dyDescent="0.25">
      <c r="A32" s="22" t="s">
        <v>39</v>
      </c>
      <c r="B32" s="26">
        <v>24</v>
      </c>
      <c r="C32" s="23">
        <v>44153</v>
      </c>
      <c r="D32" s="23">
        <v>44153</v>
      </c>
      <c r="E32" s="24">
        <v>24</v>
      </c>
      <c r="F32" s="22" t="str">
        <f t="shared" si="0"/>
        <v>MÉDIO</v>
      </c>
      <c r="G32" s="16">
        <f>IF(ISTEXT(C32),"-", NETWORKDAYS(C32,D32,J25:J29))</f>
        <v>1</v>
      </c>
      <c r="H32" s="25"/>
      <c r="I32" s="5"/>
      <c r="J32" s="3" t="s">
        <v>9</v>
      </c>
      <c r="K32" s="1"/>
      <c r="L32" s="5"/>
      <c r="M32" s="5"/>
    </row>
    <row r="33" spans="1:13" x14ac:dyDescent="0.25">
      <c r="A33" s="22" t="s">
        <v>49</v>
      </c>
      <c r="B33" s="26">
        <v>2</v>
      </c>
      <c r="C33" s="23">
        <v>44154</v>
      </c>
      <c r="D33" s="23">
        <v>44154</v>
      </c>
      <c r="E33" s="24">
        <v>2</v>
      </c>
      <c r="F33" s="22" t="str">
        <f t="shared" si="0"/>
        <v>NORMAL</v>
      </c>
      <c r="G33" s="16">
        <f>IF(ISTEXT(C33),"-", NETWORKDAYS(C33,D33,J25:J29))</f>
        <v>1</v>
      </c>
      <c r="H33" s="25"/>
      <c r="I33" s="5"/>
      <c r="J33" s="20" t="s">
        <v>35</v>
      </c>
      <c r="K33" s="1"/>
      <c r="L33" s="5"/>
      <c r="M33" s="5"/>
    </row>
    <row r="34" spans="1:13" x14ac:dyDescent="0.25">
      <c r="A34" s="22" t="s">
        <v>49</v>
      </c>
      <c r="B34" s="26">
        <v>2</v>
      </c>
      <c r="C34" s="23">
        <v>44154</v>
      </c>
      <c r="D34" s="23">
        <v>44154</v>
      </c>
      <c r="E34" s="24">
        <v>2</v>
      </c>
      <c r="F34" s="22" t="str">
        <f>_xlfn.IFS(E34&lt;1,"-",E34&lt;19,"NORMAL",E34&lt;69,"MÉDIO",E34&gt;99,"GRANDE")</f>
        <v>NORMAL</v>
      </c>
      <c r="G34" s="16">
        <f>IF(ISTEXT(C34),"-", NETWORKDAYS(C34,D34,J25:J29))</f>
        <v>1</v>
      </c>
      <c r="H34" s="25"/>
      <c r="I34" s="5"/>
      <c r="J34" s="20" t="s">
        <v>11</v>
      </c>
      <c r="L34" s="5"/>
      <c r="M34" s="5"/>
    </row>
    <row r="35" spans="1:13" x14ac:dyDescent="0.25">
      <c r="A35" s="22" t="s">
        <v>49</v>
      </c>
      <c r="B35" s="26">
        <v>1</v>
      </c>
      <c r="C35" s="23">
        <v>44154</v>
      </c>
      <c r="D35" s="23">
        <v>44154</v>
      </c>
      <c r="E35" s="24">
        <v>1</v>
      </c>
      <c r="F35" s="22" t="str">
        <f>_xlfn.IFS(E35&lt;1,"-",E35&lt;19,"NORMAL",E35&lt;69,"MÉDIO",E35&gt;99,"GRANDE")</f>
        <v>NORMAL</v>
      </c>
      <c r="G35" s="16">
        <f>IF(ISTEXT(C35),"-", NETWORKDAYS(C35,D35,J25:J29))</f>
        <v>1</v>
      </c>
      <c r="H35" s="16"/>
      <c r="I35" s="5"/>
      <c r="J35" s="21" t="s">
        <v>10</v>
      </c>
      <c r="L35" s="5"/>
      <c r="M35" s="5"/>
    </row>
    <row r="36" spans="1:13" x14ac:dyDescent="0.25">
      <c r="A36" s="22" t="s">
        <v>43</v>
      </c>
      <c r="B36" s="26">
        <v>8</v>
      </c>
      <c r="C36" s="23">
        <v>44154</v>
      </c>
      <c r="D36" s="23">
        <v>44154</v>
      </c>
      <c r="E36" s="24">
        <v>8</v>
      </c>
      <c r="F36" s="22" t="str">
        <f>_xlfn.IFS(E36&lt;1,"-",E36&lt;19,"NORMAL",E36&gt;69,"MÉDIO",E36&gt;99,"GRANDE")</f>
        <v>NORMAL</v>
      </c>
      <c r="G36" s="16">
        <f>IF(ISTEXT(C36),"-", NETWORKDAYS(C36,D36,J25:J29))</f>
        <v>1</v>
      </c>
      <c r="H36" s="16"/>
      <c r="I36" s="5"/>
      <c r="J36" s="8"/>
      <c r="K36" s="6"/>
      <c r="L36" s="5"/>
      <c r="M36" s="5"/>
    </row>
    <row r="37" spans="1:13" x14ac:dyDescent="0.25">
      <c r="A37" s="22" t="s">
        <v>39</v>
      </c>
      <c r="B37" s="26">
        <v>1</v>
      </c>
      <c r="C37" s="23">
        <v>44158</v>
      </c>
      <c r="D37" s="23">
        <v>44158</v>
      </c>
      <c r="E37" s="24">
        <v>1</v>
      </c>
      <c r="F37" s="22" t="str">
        <f t="shared" si="0"/>
        <v>NORMAL</v>
      </c>
      <c r="G37" s="16">
        <f>IF(ISTEXT(C37),"-", NETWORKDAYS(C37,D37,J25:J29))</f>
        <v>1</v>
      </c>
      <c r="H37" s="16"/>
      <c r="J37" s="8"/>
    </row>
    <row r="38" spans="1:13" x14ac:dyDescent="0.25">
      <c r="A38" s="22" t="s">
        <v>43</v>
      </c>
      <c r="B38" s="26">
        <v>1</v>
      </c>
      <c r="C38" s="23">
        <v>44158</v>
      </c>
      <c r="D38" s="23">
        <v>44158</v>
      </c>
      <c r="E38" s="24">
        <v>1</v>
      </c>
      <c r="F38" s="22" t="str">
        <f t="shared" si="0"/>
        <v>NORMAL</v>
      </c>
      <c r="G38" s="16">
        <f>IF(ISTEXT(C38),"-", NETWORKDAYS(C38,D38,J25:J29))</f>
        <v>1</v>
      </c>
      <c r="H38" s="16"/>
      <c r="J38" s="9"/>
    </row>
    <row r="39" spans="1:13" x14ac:dyDescent="0.25">
      <c r="A39" s="22" t="s">
        <v>43</v>
      </c>
      <c r="B39" s="26">
        <v>1</v>
      </c>
      <c r="C39" s="23">
        <v>44158</v>
      </c>
      <c r="D39" s="23">
        <v>44158</v>
      </c>
      <c r="E39" s="24">
        <v>1</v>
      </c>
      <c r="F39" s="22" t="str">
        <f t="shared" si="0"/>
        <v>NORMAL</v>
      </c>
      <c r="G39" s="16">
        <f>IF(ISTEXT(C39),"-", NETWORKDAYS(C39,D39,J25:J29))</f>
        <v>1</v>
      </c>
      <c r="H39" s="16"/>
      <c r="J39" s="9"/>
    </row>
    <row r="40" spans="1:13" x14ac:dyDescent="0.25">
      <c r="A40" s="22" t="s">
        <v>46</v>
      </c>
      <c r="B40" s="16">
        <v>6</v>
      </c>
      <c r="C40" s="23">
        <v>44158</v>
      </c>
      <c r="D40" s="23">
        <v>44158</v>
      </c>
      <c r="E40" s="24">
        <v>6</v>
      </c>
      <c r="F40" s="22" t="str">
        <f t="shared" si="0"/>
        <v>NORMAL</v>
      </c>
      <c r="G40" s="16">
        <f>IF(ISTEXT(C40),"-", NETWORKDAYS(C40,D40,J25:J29))</f>
        <v>1</v>
      </c>
      <c r="H40" s="16"/>
      <c r="J40" s="9"/>
    </row>
    <row r="41" spans="1:13" x14ac:dyDescent="0.25">
      <c r="A41" s="22" t="s">
        <v>39</v>
      </c>
      <c r="B41" s="26">
        <v>1</v>
      </c>
      <c r="C41" s="23">
        <v>44159</v>
      </c>
      <c r="D41" s="23">
        <v>44159</v>
      </c>
      <c r="E41" s="24">
        <v>1</v>
      </c>
      <c r="F41" s="22" t="str">
        <f t="shared" si="0"/>
        <v>NORMAL</v>
      </c>
      <c r="G41" s="16">
        <f>IF(ISTEXT(C41),"-", NETWORKDAYS(C41,D41,J25:J29))</f>
        <v>1</v>
      </c>
      <c r="H41" s="16"/>
      <c r="J41" s="9"/>
    </row>
    <row r="42" spans="1:13" x14ac:dyDescent="0.25">
      <c r="A42" s="22" t="s">
        <v>43</v>
      </c>
      <c r="B42" s="16">
        <v>21</v>
      </c>
      <c r="C42" s="23">
        <v>44159</v>
      </c>
      <c r="D42" s="23">
        <v>44159</v>
      </c>
      <c r="E42" s="24">
        <v>21</v>
      </c>
      <c r="F42" s="22" t="str">
        <f t="shared" si="0"/>
        <v>MÉDIO</v>
      </c>
      <c r="G42" s="16">
        <f>IF(ISTEXT(C42),"-", NETWORKDAYS(C42,D42,J25:J29))</f>
        <v>1</v>
      </c>
      <c r="H42" s="16"/>
      <c r="J42" s="9"/>
    </row>
    <row r="43" spans="1:13" x14ac:dyDescent="0.25">
      <c r="A43" s="22" t="s">
        <v>43</v>
      </c>
      <c r="B43" s="16">
        <v>17</v>
      </c>
      <c r="C43" s="23">
        <v>44159</v>
      </c>
      <c r="D43" s="23">
        <v>44159</v>
      </c>
      <c r="E43" s="24">
        <v>17</v>
      </c>
      <c r="F43" s="22" t="str">
        <f t="shared" si="0"/>
        <v>NORMAL</v>
      </c>
      <c r="G43" s="16">
        <f>IF(ISTEXT(C43),"-", NETWORKDAYS(C43,D43,J25:J29))</f>
        <v>1</v>
      </c>
      <c r="H43" s="16"/>
      <c r="J43" s="9"/>
    </row>
    <row r="44" spans="1:13" x14ac:dyDescent="0.25">
      <c r="A44" s="22" t="s">
        <v>43</v>
      </c>
      <c r="B44" s="16">
        <v>1</v>
      </c>
      <c r="C44" s="23">
        <v>44160</v>
      </c>
      <c r="D44" s="23">
        <v>44160</v>
      </c>
      <c r="E44" s="24">
        <v>1</v>
      </c>
      <c r="F44" s="22" t="str">
        <f t="shared" si="0"/>
        <v>NORMAL</v>
      </c>
      <c r="G44" s="16">
        <f>IF(ISTEXT(C44),"-", NETWORKDAYS(C44,D44,J25:J29))</f>
        <v>1</v>
      </c>
      <c r="H44" s="28"/>
      <c r="J44" s="9"/>
    </row>
    <row r="45" spans="1:13" x14ac:dyDescent="0.25">
      <c r="A45" s="22" t="s">
        <v>43</v>
      </c>
      <c r="B45" s="16">
        <v>4</v>
      </c>
      <c r="C45" s="23">
        <v>44160</v>
      </c>
      <c r="D45" s="23">
        <v>44160</v>
      </c>
      <c r="E45" s="24">
        <v>4</v>
      </c>
      <c r="F45" s="22" t="str">
        <f t="shared" si="0"/>
        <v>NORMAL</v>
      </c>
      <c r="G45" s="16">
        <f>IF(ISTEXT(C45),"-", NETWORKDAYS(C45,D45,J25:J29))</f>
        <v>1</v>
      </c>
      <c r="H45" s="28"/>
      <c r="J45" s="9"/>
    </row>
    <row r="46" spans="1:13" x14ac:dyDescent="0.25">
      <c r="A46" s="22" t="s">
        <v>47</v>
      </c>
      <c r="B46" s="16">
        <v>3</v>
      </c>
      <c r="C46" s="23">
        <v>44160</v>
      </c>
      <c r="D46" s="23">
        <v>44160</v>
      </c>
      <c r="E46" s="24">
        <v>3</v>
      </c>
      <c r="F46" s="22" t="str">
        <f t="shared" si="0"/>
        <v>NORMAL</v>
      </c>
      <c r="G46" s="16">
        <f>IF(ISTEXT(C46),"-", NETWORKDAYS(C46,D46,J25:J29))</f>
        <v>1</v>
      </c>
      <c r="H46" s="28"/>
      <c r="J46" s="9"/>
    </row>
    <row r="47" spans="1:13" x14ac:dyDescent="0.25">
      <c r="A47" s="22" t="s">
        <v>50</v>
      </c>
      <c r="B47" s="16">
        <v>1</v>
      </c>
      <c r="C47" s="23">
        <v>44160</v>
      </c>
      <c r="D47" s="23">
        <v>44160</v>
      </c>
      <c r="E47" s="24">
        <v>1</v>
      </c>
      <c r="F47" s="22" t="str">
        <f t="shared" si="0"/>
        <v>NORMAL</v>
      </c>
      <c r="G47" s="16">
        <f>IF(ISTEXT(C47),"-", NETWORKDAYS(C47,D47,J25:J29))</f>
        <v>1</v>
      </c>
      <c r="H47" s="28"/>
      <c r="J47" s="9"/>
    </row>
    <row r="48" spans="1:13" x14ac:dyDescent="0.25">
      <c r="A48" s="22" t="s">
        <v>49</v>
      </c>
      <c r="B48" s="16">
        <v>6</v>
      </c>
      <c r="C48" s="23">
        <v>44160</v>
      </c>
      <c r="D48" s="23">
        <v>44161</v>
      </c>
      <c r="E48" s="24">
        <v>6</v>
      </c>
      <c r="F48" s="22" t="str">
        <f t="shared" si="0"/>
        <v>NORMAL</v>
      </c>
      <c r="G48" s="16">
        <f>IF(ISTEXT(C48),"-", NETWORKDAYS(C48,D48,J25:J29))</f>
        <v>2</v>
      </c>
      <c r="H48" s="28"/>
      <c r="J48" s="9"/>
    </row>
    <row r="49" spans="1:10" x14ac:dyDescent="0.25">
      <c r="A49" s="22" t="s">
        <v>51</v>
      </c>
      <c r="B49" s="16">
        <v>5</v>
      </c>
      <c r="C49" s="23">
        <v>44161</v>
      </c>
      <c r="D49" s="23">
        <v>44161</v>
      </c>
      <c r="E49" s="24">
        <v>5</v>
      </c>
      <c r="F49" s="22" t="str">
        <f>_xlfn.IFS(E49&lt;1,"-",E49&lt;19,"NORMAL",E49&lt;69,"MÉDIO",E49&gt;99,"GRANDE")</f>
        <v>NORMAL</v>
      </c>
      <c r="G49" s="16">
        <f>IF(ISTEXT(C49),"-", NETWORKDAYS(C49,D49,J25:J29))</f>
        <v>1</v>
      </c>
      <c r="H49" s="28"/>
      <c r="J49" s="9"/>
    </row>
    <row r="50" spans="1:10" x14ac:dyDescent="0.25">
      <c r="A50" s="22" t="s">
        <v>51</v>
      </c>
      <c r="B50" s="16">
        <v>5</v>
      </c>
      <c r="C50" s="23">
        <v>44161</v>
      </c>
      <c r="D50" s="23">
        <v>44161</v>
      </c>
      <c r="E50" s="24">
        <v>5</v>
      </c>
      <c r="F50" s="22" t="str">
        <f>_xlfn.IFS(E50&lt;1,"-",E50&lt;19,"NORMAL",E50&lt;69,"MÉDIO",E50&gt;99,"GRANDE")</f>
        <v>NORMAL</v>
      </c>
      <c r="G50" s="16">
        <f>IF(ISTEXT(C50),"-", NETWORKDAYS(C50,D50,J25:J29))</f>
        <v>1</v>
      </c>
      <c r="H50" s="28"/>
      <c r="J50" s="9"/>
    </row>
    <row r="51" spans="1:10" x14ac:dyDescent="0.25">
      <c r="A51" s="22" t="s">
        <v>51</v>
      </c>
      <c r="B51" s="16">
        <v>1</v>
      </c>
      <c r="C51" s="23">
        <v>44161</v>
      </c>
      <c r="D51" s="23">
        <v>44162</v>
      </c>
      <c r="E51" s="24">
        <v>1</v>
      </c>
      <c r="F51" s="22" t="str">
        <f t="shared" si="0"/>
        <v>NORMAL</v>
      </c>
      <c r="G51" s="16">
        <f>IF(ISTEXT(C51),"-", NETWORKDAYS(C51,D51,J25:J29))</f>
        <v>2</v>
      </c>
      <c r="H51" s="28"/>
      <c r="J51" s="9"/>
    </row>
    <row r="52" spans="1:10" x14ac:dyDescent="0.25">
      <c r="A52" s="22" t="s">
        <v>51</v>
      </c>
      <c r="B52" s="16">
        <v>1</v>
      </c>
      <c r="C52" s="23">
        <v>44161</v>
      </c>
      <c r="D52" s="23">
        <v>44162</v>
      </c>
      <c r="E52" s="24">
        <v>1</v>
      </c>
      <c r="F52" s="22" t="str">
        <f t="shared" si="0"/>
        <v>NORMAL</v>
      </c>
      <c r="G52" s="16">
        <f>IF(ISTEXT(C52),"-", NETWORKDAYS(C52,D52,J25:J29))</f>
        <v>2</v>
      </c>
      <c r="H52" s="28"/>
      <c r="J52" s="9"/>
    </row>
    <row r="53" spans="1:10" x14ac:dyDescent="0.25">
      <c r="A53" s="22" t="s">
        <v>52</v>
      </c>
      <c r="B53" s="16">
        <v>1</v>
      </c>
      <c r="C53" s="23">
        <v>44162</v>
      </c>
      <c r="D53" s="23">
        <v>44162</v>
      </c>
      <c r="E53" s="24">
        <v>1</v>
      </c>
      <c r="F53" s="22" t="str">
        <f t="shared" si="0"/>
        <v>NORMAL</v>
      </c>
      <c r="G53" s="16">
        <f>IF(ISTEXT(C53),"-", NETWORKDAYS(C53,D53,J25:J29))</f>
        <v>1</v>
      </c>
      <c r="H53" s="28"/>
      <c r="J53" s="9"/>
    </row>
    <row r="54" spans="1:10" x14ac:dyDescent="0.25">
      <c r="A54" s="22" t="s">
        <v>39</v>
      </c>
      <c r="B54" s="16">
        <v>1</v>
      </c>
      <c r="C54" s="23">
        <v>44162</v>
      </c>
      <c r="D54" s="23">
        <v>44162</v>
      </c>
      <c r="E54" s="24">
        <v>1</v>
      </c>
      <c r="F54" s="22" t="str">
        <f t="shared" si="0"/>
        <v>NORMAL</v>
      </c>
      <c r="G54" s="16">
        <f>IF(ISTEXT(C54),"-", NETWORKDAYS(C54,D54,J25:J29))</f>
        <v>1</v>
      </c>
      <c r="H54" s="28"/>
      <c r="J54" s="9"/>
    </row>
    <row r="55" spans="1:10" x14ac:dyDescent="0.25">
      <c r="A55" s="22" t="s">
        <v>41</v>
      </c>
      <c r="B55" s="16">
        <v>3</v>
      </c>
      <c r="C55" s="23">
        <v>44165</v>
      </c>
      <c r="D55" s="23">
        <v>44165</v>
      </c>
      <c r="E55" s="24">
        <v>3</v>
      </c>
      <c r="F55" s="22" t="str">
        <f t="shared" si="0"/>
        <v>NORMAL</v>
      </c>
      <c r="G55" s="16">
        <f>IF(ISTEXT(C55),"-", NETWORKDAYS(C55,D55,J25:J29))</f>
        <v>1</v>
      </c>
      <c r="H55" s="28"/>
      <c r="J55" s="9"/>
    </row>
    <row r="56" spans="1:10" x14ac:dyDescent="0.25">
      <c r="A56" s="22" t="s">
        <v>51</v>
      </c>
      <c r="B56" s="16">
        <v>1</v>
      </c>
      <c r="C56" s="23">
        <v>44165</v>
      </c>
      <c r="D56" s="23">
        <v>44165</v>
      </c>
      <c r="E56" s="24">
        <v>1</v>
      </c>
      <c r="F56" s="22" t="str">
        <f t="shared" si="0"/>
        <v>NORMAL</v>
      </c>
      <c r="G56" s="16">
        <f>IF(ISTEXT(C56),"-", NETWORKDAYS(C56,D56,J25:J29))</f>
        <v>1</v>
      </c>
      <c r="H56" s="28"/>
      <c r="J56" s="9"/>
    </row>
    <row r="57" spans="1:10" x14ac:dyDescent="0.25">
      <c r="A57" s="22" t="s">
        <v>49</v>
      </c>
      <c r="B57" s="16">
        <v>1</v>
      </c>
      <c r="C57" s="23">
        <v>44165</v>
      </c>
      <c r="D57" s="23">
        <v>44165</v>
      </c>
      <c r="E57" s="24">
        <v>1</v>
      </c>
      <c r="F57" s="22" t="str">
        <f t="shared" si="0"/>
        <v>NORMAL</v>
      </c>
      <c r="G57" s="16">
        <f>IF(ISTEXT(C57),"-", NETWORKDAYS(C57,D57,J25:J29))</f>
        <v>1</v>
      </c>
      <c r="H57" s="28"/>
      <c r="J57" s="9"/>
    </row>
    <row r="58" spans="1:10" x14ac:dyDescent="0.25">
      <c r="A58" s="22"/>
      <c r="B58" s="16"/>
      <c r="C58" s="23"/>
      <c r="D58" s="23"/>
      <c r="E58" s="24"/>
      <c r="F58" s="22" t="str">
        <f t="shared" si="0"/>
        <v>-</v>
      </c>
      <c r="G58" s="16">
        <f>IF(ISTEXT(C58),"-", NETWORKDAYS(C58,D58,J25:J29))</f>
        <v>0</v>
      </c>
      <c r="H58" s="28"/>
      <c r="J58" s="9"/>
    </row>
    <row r="59" spans="1:10" x14ac:dyDescent="0.25">
      <c r="A59" s="22"/>
      <c r="B59" s="16"/>
      <c r="C59" s="23"/>
      <c r="D59" s="23"/>
      <c r="E59" s="24"/>
      <c r="F59" s="22" t="str">
        <f t="shared" si="0"/>
        <v>-</v>
      </c>
      <c r="G59" s="16">
        <f>IF(ISTEXT(C59),"-", NETWORKDAYS(C59,D59,J25:J29))</f>
        <v>0</v>
      </c>
      <c r="H59" s="28"/>
      <c r="J59" s="9"/>
    </row>
    <row r="60" spans="1:10" x14ac:dyDescent="0.25">
      <c r="A60" s="22"/>
      <c r="B60" s="16"/>
      <c r="C60" s="23"/>
      <c r="D60" s="23"/>
      <c r="E60" s="24"/>
      <c r="F60" s="22" t="str">
        <f t="shared" si="0"/>
        <v>-</v>
      </c>
      <c r="G60" s="16">
        <f>IF(ISTEXT(C60),"-", NETWORKDAYS(C60,D60,J25:J29))</f>
        <v>0</v>
      </c>
      <c r="H60" s="28"/>
      <c r="J60" s="9"/>
    </row>
    <row r="61" spans="1:10" x14ac:dyDescent="0.25">
      <c r="A61" s="22"/>
      <c r="B61" s="16"/>
      <c r="C61" s="23"/>
      <c r="D61" s="23"/>
      <c r="E61" s="24"/>
      <c r="F61" s="22" t="str">
        <f t="shared" si="0"/>
        <v>-</v>
      </c>
      <c r="G61" s="16">
        <f>IF(ISTEXT(C61),"-", NETWORKDAYS(C61,D61,J25:J29))</f>
        <v>0</v>
      </c>
      <c r="H61" s="28"/>
      <c r="J61" s="9"/>
    </row>
    <row r="62" spans="1:10" x14ac:dyDescent="0.25">
      <c r="A62" s="22"/>
      <c r="B62" s="16"/>
      <c r="C62" s="23"/>
      <c r="D62" s="23"/>
      <c r="E62" s="24"/>
      <c r="F62" s="22" t="str">
        <f t="shared" si="0"/>
        <v>-</v>
      </c>
      <c r="G62" s="16">
        <f>IF(ISTEXT(C62),"-", NETWORKDAYS(C62,D62,J25:J29))</f>
        <v>0</v>
      </c>
      <c r="H62" s="28"/>
      <c r="J62" s="9"/>
    </row>
    <row r="63" spans="1:10" x14ac:dyDescent="0.25">
      <c r="A63" s="22"/>
      <c r="B63" s="16"/>
      <c r="C63" s="23"/>
      <c r="D63" s="23"/>
      <c r="E63" s="24"/>
      <c r="F63" s="22" t="str">
        <f t="shared" si="0"/>
        <v>-</v>
      </c>
      <c r="G63" s="16">
        <f>IF(ISTEXT(C63),"-", NETWORKDAYS(C63,D63,J25:J29))</f>
        <v>0</v>
      </c>
      <c r="H63" s="28"/>
      <c r="J63" s="9"/>
    </row>
    <row r="64" spans="1:10" x14ac:dyDescent="0.25">
      <c r="A64" s="22"/>
      <c r="B64" s="16"/>
      <c r="C64" s="23"/>
      <c r="D64" s="23"/>
      <c r="E64" s="24"/>
      <c r="F64" s="22" t="str">
        <f t="shared" si="0"/>
        <v>-</v>
      </c>
      <c r="G64" s="16">
        <f>IF(ISTEXT(C64),"-", NETWORKDAYS(C64,D64,J25:J29))</f>
        <v>0</v>
      </c>
      <c r="H64" s="28"/>
      <c r="J64" s="9"/>
    </row>
    <row r="65" spans="1:10" x14ac:dyDescent="0.25">
      <c r="A65" s="22"/>
      <c r="B65" s="16"/>
      <c r="C65" s="23"/>
      <c r="D65" s="23"/>
      <c r="E65" s="24"/>
      <c r="F65" s="22" t="str">
        <f t="shared" si="0"/>
        <v>-</v>
      </c>
      <c r="G65" s="16">
        <f>IF(ISTEXT(C65),"-", NETWORKDAYS(C65,D65,J25:J29))</f>
        <v>0</v>
      </c>
      <c r="H65" s="28"/>
      <c r="J65" s="9"/>
    </row>
    <row r="66" spans="1:10" x14ac:dyDescent="0.25">
      <c r="A66" s="22"/>
      <c r="B66" s="16"/>
      <c r="C66" s="23"/>
      <c r="D66" s="23"/>
      <c r="E66" s="24"/>
      <c r="F66" s="22" t="str">
        <f t="shared" si="0"/>
        <v>-</v>
      </c>
      <c r="G66" s="16">
        <f>IF(ISTEXT(C66),"-", NETWORKDAYS(C66,D66,J25:J29))</f>
        <v>0</v>
      </c>
      <c r="H66" s="28"/>
      <c r="J66" s="9"/>
    </row>
    <row r="67" spans="1:10" x14ac:dyDescent="0.25">
      <c r="A67" s="22"/>
      <c r="B67" s="16"/>
      <c r="C67" s="23"/>
      <c r="D67" s="23"/>
      <c r="E67" s="24"/>
      <c r="F67" s="22" t="str">
        <f t="shared" si="0"/>
        <v>-</v>
      </c>
      <c r="G67" s="16">
        <f>IF(ISTEXT(C67),"-", NETWORKDAYS(C67,D67,J25:J29))</f>
        <v>0</v>
      </c>
      <c r="H67" s="28"/>
      <c r="J67" s="9"/>
    </row>
    <row r="68" spans="1:10" x14ac:dyDescent="0.25">
      <c r="A68" s="22"/>
      <c r="B68" s="16"/>
      <c r="C68" s="23"/>
      <c r="D68" s="23"/>
      <c r="E68" s="24"/>
      <c r="F68" s="22" t="str">
        <f t="shared" si="0"/>
        <v>-</v>
      </c>
      <c r="G68" s="16">
        <f>IF(ISTEXT(C68),"-", NETWORKDAYS(C68,D68,J25:J29))</f>
        <v>0</v>
      </c>
      <c r="H68" s="28"/>
      <c r="J68" s="9"/>
    </row>
    <row r="69" spans="1:10" x14ac:dyDescent="0.25">
      <c r="A69" s="22"/>
      <c r="B69" s="16"/>
      <c r="C69" s="23"/>
      <c r="D69" s="23"/>
      <c r="E69" s="24"/>
      <c r="F69" s="22" t="str">
        <f t="shared" si="0"/>
        <v>-</v>
      </c>
      <c r="G69" s="16">
        <f>IF(ISTEXT(C69),"-", NETWORKDAYS(C69,D69,J25:J29))</f>
        <v>0</v>
      </c>
      <c r="H69" s="28"/>
      <c r="J69" s="9"/>
    </row>
    <row r="70" spans="1:10" x14ac:dyDescent="0.25">
      <c r="A70" s="22"/>
      <c r="B70" s="16"/>
      <c r="C70" s="23"/>
      <c r="D70" s="23"/>
      <c r="E70" s="24"/>
      <c r="F70" s="22" t="str">
        <f t="shared" ref="F70:F85" si="5">_xlfn.IFS(E70&lt;1,"-",E70&lt;19,"NORMAL",E70&lt;69,"MÉDIO",E70&gt;99,"GRANDE")</f>
        <v>-</v>
      </c>
      <c r="G70" s="16">
        <f>IF(ISTEXT(C70),"-", NETWORKDAYS(C70,D70,J25:J29))</f>
        <v>0</v>
      </c>
      <c r="H70" s="28"/>
      <c r="J70" s="9"/>
    </row>
    <row r="71" spans="1:10" x14ac:dyDescent="0.25">
      <c r="A71" s="22"/>
      <c r="B71" s="16"/>
      <c r="C71" s="23"/>
      <c r="D71" s="23"/>
      <c r="E71" s="24"/>
      <c r="F71" s="22" t="str">
        <f t="shared" si="5"/>
        <v>-</v>
      </c>
      <c r="G71" s="16">
        <f>IF(ISTEXT(C71),"-", NETWORKDAYS(C71,D71,J25:J29))</f>
        <v>0</v>
      </c>
      <c r="H71" s="28"/>
      <c r="J71" s="9"/>
    </row>
    <row r="72" spans="1:10" x14ac:dyDescent="0.25">
      <c r="A72" s="22"/>
      <c r="B72" s="16"/>
      <c r="C72" s="23"/>
      <c r="D72" s="23"/>
      <c r="E72" s="24"/>
      <c r="F72" s="22" t="str">
        <f t="shared" si="5"/>
        <v>-</v>
      </c>
      <c r="G72" s="16">
        <f>IF(ISTEXT(C72),"-", NETWORKDAYS(C72,D72,J25:J29))</f>
        <v>0</v>
      </c>
      <c r="H72" s="28"/>
      <c r="J72" s="9"/>
    </row>
    <row r="73" spans="1:10" x14ac:dyDescent="0.25">
      <c r="A73" s="22"/>
      <c r="B73" s="16"/>
      <c r="C73" s="23"/>
      <c r="D73" s="23"/>
      <c r="E73" s="24"/>
      <c r="F73" s="22" t="str">
        <f t="shared" si="5"/>
        <v>-</v>
      </c>
      <c r="G73" s="16">
        <f>IF(ISTEXT(C73),"-", NETWORKDAYS(C73,D73,J25:J29))</f>
        <v>0</v>
      </c>
      <c r="H73" s="28"/>
      <c r="J73" s="9"/>
    </row>
    <row r="74" spans="1:10" x14ac:dyDescent="0.25">
      <c r="A74" s="22"/>
      <c r="B74" s="16"/>
      <c r="C74" s="23"/>
      <c r="D74" s="23"/>
      <c r="E74" s="24"/>
      <c r="F74" s="22" t="str">
        <f t="shared" si="5"/>
        <v>-</v>
      </c>
      <c r="G74" s="16">
        <f>IF(ISTEXT(C74),"-", NETWORKDAYS(C74,D74,J25:J29))</f>
        <v>0</v>
      </c>
      <c r="H74" s="28"/>
      <c r="J74" s="9"/>
    </row>
    <row r="75" spans="1:10" x14ac:dyDescent="0.25">
      <c r="A75" s="22"/>
      <c r="B75" s="16"/>
      <c r="C75" s="23"/>
      <c r="D75" s="23"/>
      <c r="E75" s="24"/>
      <c r="F75" s="22" t="str">
        <f t="shared" si="5"/>
        <v>-</v>
      </c>
      <c r="G75" s="16">
        <f>IF(ISTEXT(C75),"-", NETWORKDAYS(C75,D75,J25:J29))</f>
        <v>0</v>
      </c>
      <c r="H75" s="28"/>
      <c r="J75" s="9"/>
    </row>
    <row r="76" spans="1:10" x14ac:dyDescent="0.25">
      <c r="A76" s="22"/>
      <c r="B76" s="16"/>
      <c r="C76" s="23"/>
      <c r="D76" s="23"/>
      <c r="E76" s="24"/>
      <c r="F76" s="22" t="str">
        <f t="shared" si="5"/>
        <v>-</v>
      </c>
      <c r="G76" s="16">
        <f>IF(ISTEXT(C76),"-", NETWORKDAYS(C76,D76,J25:J29))</f>
        <v>0</v>
      </c>
      <c r="H76" s="28"/>
      <c r="J76" s="9"/>
    </row>
    <row r="77" spans="1:10" x14ac:dyDescent="0.25">
      <c r="A77" s="22"/>
      <c r="B77" s="16"/>
      <c r="C77" s="23"/>
      <c r="D77" s="23"/>
      <c r="E77" s="24"/>
      <c r="F77" s="22" t="str">
        <f t="shared" si="5"/>
        <v>-</v>
      </c>
      <c r="G77" s="16">
        <f>IF(ISTEXT(C77),"-", NETWORKDAYS(C77,D77,J25:J29))</f>
        <v>0</v>
      </c>
      <c r="H77" s="28"/>
      <c r="J77" s="9"/>
    </row>
    <row r="78" spans="1:10" x14ac:dyDescent="0.25">
      <c r="A78" s="22"/>
      <c r="B78" s="16"/>
      <c r="C78" s="23"/>
      <c r="D78" s="23"/>
      <c r="E78" s="24"/>
      <c r="F78" s="22" t="str">
        <f t="shared" si="5"/>
        <v>-</v>
      </c>
      <c r="G78" s="16">
        <f>IF(ISTEXT(C78),"-", NETWORKDAYS(C78,D78,J25:J29))</f>
        <v>0</v>
      </c>
      <c r="H78" s="28"/>
      <c r="J78" s="9"/>
    </row>
    <row r="79" spans="1:10" x14ac:dyDescent="0.25">
      <c r="A79" s="22"/>
      <c r="B79" s="16"/>
      <c r="C79" s="23"/>
      <c r="D79" s="23"/>
      <c r="E79" s="24"/>
      <c r="F79" s="22" t="str">
        <f t="shared" si="5"/>
        <v>-</v>
      </c>
      <c r="G79" s="16">
        <f>IF(ISTEXT(C79),"-", NETWORKDAYS(C79,D79,J25:J29))</f>
        <v>0</v>
      </c>
      <c r="H79" s="28"/>
      <c r="J79" s="9"/>
    </row>
    <row r="80" spans="1:10" x14ac:dyDescent="0.25">
      <c r="A80" s="22"/>
      <c r="B80" s="16"/>
      <c r="C80" s="23"/>
      <c r="D80" s="23"/>
      <c r="E80" s="24"/>
      <c r="F80" s="22" t="str">
        <f t="shared" si="5"/>
        <v>-</v>
      </c>
      <c r="G80" s="16">
        <f>IF(ISTEXT(C80),"-", NETWORKDAYS(C80,D80,J25:J29))</f>
        <v>0</v>
      </c>
      <c r="H80" s="28"/>
      <c r="J80" s="9"/>
    </row>
    <row r="81" spans="1:10" x14ac:dyDescent="0.25">
      <c r="A81" s="22"/>
      <c r="B81" s="16"/>
      <c r="C81" s="23"/>
      <c r="D81" s="23"/>
      <c r="E81" s="24"/>
      <c r="F81" s="22" t="str">
        <f t="shared" si="5"/>
        <v>-</v>
      </c>
      <c r="G81" s="16">
        <f>IF(ISTEXT(C81),"-", NETWORKDAYS(C81,D81,J25:J29))</f>
        <v>0</v>
      </c>
      <c r="H81" s="28"/>
      <c r="J81" s="9"/>
    </row>
    <row r="82" spans="1:10" x14ac:dyDescent="0.25">
      <c r="A82" s="22"/>
      <c r="B82" s="16"/>
      <c r="C82" s="23"/>
      <c r="D82" s="23"/>
      <c r="E82" s="24"/>
      <c r="F82" s="22" t="str">
        <f t="shared" si="5"/>
        <v>-</v>
      </c>
      <c r="G82" s="16">
        <f>IF(ISTEXT(C82),"-", NETWORKDAYS(C82,D82,J25:J29))</f>
        <v>0</v>
      </c>
      <c r="H82" s="28"/>
      <c r="J82" s="9"/>
    </row>
    <row r="83" spans="1:10" x14ac:dyDescent="0.25">
      <c r="A83" s="22"/>
      <c r="B83" s="16"/>
      <c r="C83" s="23"/>
      <c r="D83" s="23"/>
      <c r="E83" s="24"/>
      <c r="F83" s="22" t="str">
        <f t="shared" si="5"/>
        <v>-</v>
      </c>
      <c r="G83" s="16">
        <f>IF(ISTEXT(C83),"-", NETWORKDAYS(C83,D83,J25:J29))</f>
        <v>0</v>
      </c>
      <c r="H83" s="28"/>
      <c r="J83" s="9"/>
    </row>
    <row r="84" spans="1:10" x14ac:dyDescent="0.25">
      <c r="A84" s="22"/>
      <c r="B84" s="16"/>
      <c r="C84" s="23"/>
      <c r="D84" s="23"/>
      <c r="E84" s="24"/>
      <c r="F84" s="22" t="str">
        <f t="shared" si="5"/>
        <v>-</v>
      </c>
      <c r="G84" s="16">
        <f>IF(ISTEXT(C84),"-", NETWORKDAYS(C84,D84,J25:J29))</f>
        <v>0</v>
      </c>
      <c r="H84" s="28"/>
      <c r="J84" s="9"/>
    </row>
    <row r="85" spans="1:10" x14ac:dyDescent="0.25">
      <c r="A85" s="22"/>
      <c r="B85" s="16"/>
      <c r="C85" s="23"/>
      <c r="D85" s="23"/>
      <c r="E85" s="24"/>
      <c r="F85" s="22" t="str">
        <f t="shared" si="5"/>
        <v>-</v>
      </c>
      <c r="G85" s="16">
        <f>IF(ISTEXT(C85),"-", NETWORKDAYS(C85,D85,J25:J29))</f>
        <v>0</v>
      </c>
      <c r="H85" s="28"/>
      <c r="J85" s="9"/>
    </row>
    <row r="86" spans="1:10" x14ac:dyDescent="0.25">
      <c r="A86" s="22"/>
      <c r="B86" s="16"/>
      <c r="C86" s="23"/>
      <c r="D86" s="23"/>
      <c r="E86" s="24"/>
      <c r="F86" s="22" t="str">
        <f t="shared" ref="F86:F97" si="6">_xlfn.IFS(E86&lt;1,"-",E86&lt;19,"NORMAL",E86&lt;69,"MÉDIO",E86&gt;99,"GRANDE")</f>
        <v>-</v>
      </c>
      <c r="G86" s="16">
        <f>IF(ISTEXT(C86),"-", NETWORKDAYS(C86,D86,J25:J29))</f>
        <v>0</v>
      </c>
      <c r="H86" s="28"/>
      <c r="J86" s="9"/>
    </row>
    <row r="87" spans="1:10" x14ac:dyDescent="0.25">
      <c r="A87" s="22"/>
      <c r="B87" s="16"/>
      <c r="C87" s="23"/>
      <c r="D87" s="23"/>
      <c r="E87" s="24"/>
      <c r="F87" s="22" t="str">
        <f t="shared" si="6"/>
        <v>-</v>
      </c>
      <c r="G87" s="16">
        <f>IF(ISTEXT(C87),"-", NETWORKDAYS(C87,D87,J25:J29))</f>
        <v>0</v>
      </c>
      <c r="H87" s="28"/>
      <c r="J87" s="9"/>
    </row>
    <row r="88" spans="1:10" x14ac:dyDescent="0.25">
      <c r="A88" s="22"/>
      <c r="B88" s="16"/>
      <c r="C88" s="23"/>
      <c r="D88" s="23"/>
      <c r="E88" s="24"/>
      <c r="F88" s="22" t="str">
        <f t="shared" ref="F88:F93" si="7">_xlfn.IFS(E88&lt;1,"-",E88&lt;19,"NORMAL",E88&lt;69,"MÉDIO",E88&gt;99,"GRANDE")</f>
        <v>-</v>
      </c>
      <c r="G88" s="16">
        <f>IF(ISTEXT(C88),"-", NETWORKDAYS(C88,D88,J25:J29))</f>
        <v>0</v>
      </c>
      <c r="H88" s="28"/>
      <c r="J88" s="9"/>
    </row>
    <row r="89" spans="1:10" x14ac:dyDescent="0.25">
      <c r="A89" s="22"/>
      <c r="B89" s="16"/>
      <c r="C89" s="23"/>
      <c r="D89" s="23"/>
      <c r="E89" s="24"/>
      <c r="F89" s="22" t="str">
        <f t="shared" si="7"/>
        <v>-</v>
      </c>
      <c r="G89" s="16">
        <f>IF(ISTEXT(C89),"-", NETWORKDAYS(C89,D89,J25:J29))</f>
        <v>0</v>
      </c>
      <c r="H89" s="28"/>
      <c r="J89" s="9"/>
    </row>
    <row r="90" spans="1:10" x14ac:dyDescent="0.25">
      <c r="A90" s="22"/>
      <c r="B90" s="16"/>
      <c r="C90" s="23"/>
      <c r="D90" s="23"/>
      <c r="E90" s="24"/>
      <c r="F90" s="22" t="str">
        <f t="shared" si="7"/>
        <v>-</v>
      </c>
      <c r="G90" s="16">
        <f>IF(ISTEXT(C90),"-", NETWORKDAYS(C90,D90,J25:J29))</f>
        <v>0</v>
      </c>
      <c r="H90" s="28"/>
      <c r="J90" s="9"/>
    </row>
    <row r="91" spans="1:10" x14ac:dyDescent="0.25">
      <c r="A91" s="22"/>
      <c r="B91" s="16"/>
      <c r="C91" s="23"/>
      <c r="D91" s="23"/>
      <c r="E91" s="24"/>
      <c r="F91" s="22" t="str">
        <f t="shared" si="7"/>
        <v>-</v>
      </c>
      <c r="G91" s="16">
        <f>IF(ISTEXT(C91),"-", NETWORKDAYS(C91,D91,J25:J29))</f>
        <v>0</v>
      </c>
      <c r="H91" s="28"/>
      <c r="J91" s="9"/>
    </row>
    <row r="92" spans="1:10" x14ac:dyDescent="0.25">
      <c r="A92" s="22"/>
      <c r="B92" s="16"/>
      <c r="C92" s="23"/>
      <c r="D92" s="23"/>
      <c r="E92" s="24"/>
      <c r="F92" s="22" t="str">
        <f t="shared" si="7"/>
        <v>-</v>
      </c>
      <c r="G92" s="16">
        <f>IF(ISTEXT(C92),"-", NETWORKDAYS(C92,D92,J25:J29))</f>
        <v>0</v>
      </c>
      <c r="H92" s="28"/>
      <c r="J92" s="9"/>
    </row>
    <row r="93" spans="1:10" x14ac:dyDescent="0.25">
      <c r="A93" s="22"/>
      <c r="B93" s="16"/>
      <c r="C93" s="23"/>
      <c r="D93" s="23"/>
      <c r="E93" s="24"/>
      <c r="F93" s="22" t="str">
        <f t="shared" si="7"/>
        <v>-</v>
      </c>
      <c r="G93" s="16">
        <f>IF(ISTEXT(C93),"-", NETWORKDAYS(C93,D93,J25:J29))</f>
        <v>0</v>
      </c>
      <c r="H93" s="28"/>
      <c r="J93" s="9"/>
    </row>
    <row r="94" spans="1:10" x14ac:dyDescent="0.25">
      <c r="A94" s="22"/>
      <c r="B94" s="16"/>
      <c r="C94" s="23"/>
      <c r="D94" s="23"/>
      <c r="E94" s="24"/>
      <c r="F94" s="22" t="str">
        <f t="shared" si="6"/>
        <v>-</v>
      </c>
      <c r="G94" s="16">
        <f>IF(ISTEXT(C94),"-", NETWORKDAYS(C94,D94,J25:J29))</f>
        <v>0</v>
      </c>
      <c r="H94" s="28"/>
      <c r="J94" s="9"/>
    </row>
    <row r="95" spans="1:10" x14ac:dyDescent="0.25">
      <c r="A95" s="22"/>
      <c r="B95" s="16"/>
      <c r="C95" s="23"/>
      <c r="D95" s="23"/>
      <c r="E95" s="24"/>
      <c r="F95" s="22" t="str">
        <f t="shared" si="6"/>
        <v>-</v>
      </c>
      <c r="G95" s="16">
        <f>IF(ISTEXT(C95),"-", NETWORKDAYS(C95,D95,J25:J29))</f>
        <v>0</v>
      </c>
      <c r="H95" s="28"/>
      <c r="J95" s="9"/>
    </row>
    <row r="96" spans="1:10" x14ac:dyDescent="0.25">
      <c r="A96" s="22"/>
      <c r="B96" s="16"/>
      <c r="C96" s="23"/>
      <c r="D96" s="23"/>
      <c r="E96" s="24"/>
      <c r="F96" s="22" t="str">
        <f t="shared" si="6"/>
        <v>-</v>
      </c>
      <c r="G96" s="16">
        <f>IF(ISTEXT(C96),"-", NETWORKDAYS(C96,D96,J25:J29))</f>
        <v>0</v>
      </c>
      <c r="H96" s="28"/>
      <c r="J96" s="9"/>
    </row>
    <row r="97" spans="1:10" x14ac:dyDescent="0.25">
      <c r="A97" s="22"/>
      <c r="B97" s="16"/>
      <c r="C97" s="23"/>
      <c r="D97" s="23"/>
      <c r="E97" s="24"/>
      <c r="F97" s="22" t="str">
        <f t="shared" si="6"/>
        <v>-</v>
      </c>
      <c r="G97" s="16">
        <f>IF(ISTEXT(C97),"-", NETWORKDAYS(C97,D97,J25:J29))</f>
        <v>0</v>
      </c>
      <c r="H97" s="28"/>
      <c r="J97" s="9"/>
    </row>
  </sheetData>
  <mergeCells count="1">
    <mergeCell ref="O16:P16"/>
  </mergeCells>
  <conditionalFormatting sqref="K21">
    <cfRule type="cellIs" dxfId="511" priority="1138" operator="lessThan">
      <formula>70</formula>
    </cfRule>
  </conditionalFormatting>
  <conditionalFormatting sqref="E20 E25 E40 E46:E49 F5:F35 F37:F49 E53:E55 E57:E58 E62:E63 F51:F69">
    <cfRule type="cellIs" dxfId="510" priority="1137" operator="equal">
      <formula>"Não consta mais no sistema."</formula>
    </cfRule>
  </conditionalFormatting>
  <conditionalFormatting sqref="H5">
    <cfRule type="cellIs" dxfId="509" priority="1135" operator="equal">
      <formula>"-"</formula>
    </cfRule>
    <cfRule type="cellIs" dxfId="508" priority="1136" operator="greaterThan">
      <formula>3</formula>
    </cfRule>
  </conditionalFormatting>
  <conditionalFormatting sqref="E21 E36 E64">
    <cfRule type="cellIs" dxfId="507" priority="1134" operator="equal">
      <formula>"Não consta mais no sistema."</formula>
    </cfRule>
  </conditionalFormatting>
  <conditionalFormatting sqref="H7:H8">
    <cfRule type="cellIs" dxfId="506" priority="1132" operator="equal">
      <formula>"-"</formula>
    </cfRule>
    <cfRule type="cellIs" dxfId="505" priority="1133" operator="greaterThan">
      <formula>3</formula>
    </cfRule>
  </conditionalFormatting>
  <conditionalFormatting sqref="G5 G20 G25 G30 G35 G40 G45:G69">
    <cfRule type="cellIs" dxfId="504" priority="1130" operator="equal">
      <formula>"-"</formula>
    </cfRule>
    <cfRule type="cellIs" dxfId="503" priority="1131" operator="greaterThan">
      <formula>3</formula>
    </cfRule>
  </conditionalFormatting>
  <conditionalFormatting sqref="H6">
    <cfRule type="cellIs" dxfId="502" priority="1127" operator="equal">
      <formula>"-"</formula>
    </cfRule>
    <cfRule type="cellIs" dxfId="501" priority="1128" operator="greaterThan">
      <formula>3</formula>
    </cfRule>
  </conditionalFormatting>
  <conditionalFormatting sqref="H39:H43 H9:H17">
    <cfRule type="cellIs" dxfId="500" priority="1124" operator="equal">
      <formula>"-"</formula>
    </cfRule>
    <cfRule type="cellIs" dxfId="499" priority="1125" operator="greaterThan">
      <formula>3</formula>
    </cfRule>
  </conditionalFormatting>
  <conditionalFormatting sqref="G9 G17:G22 G24:G43">
    <cfRule type="cellIs" dxfId="498" priority="1122" operator="equal">
      <formula>"-"</formula>
    </cfRule>
    <cfRule type="cellIs" dxfId="497" priority="1123" operator="greaterThan">
      <formula>3</formula>
    </cfRule>
  </conditionalFormatting>
  <conditionalFormatting sqref="E20:E22 E40 E36:E37 E25 E27">
    <cfRule type="cellIs" dxfId="496" priority="1121" operator="equal">
      <formula>"Não consta mais no sistema."</formula>
    </cfRule>
  </conditionalFormatting>
  <conditionalFormatting sqref="E21:E22">
    <cfRule type="cellIs" dxfId="495" priority="1097" operator="equal">
      <formula>"Não consta mais no sistema."</formula>
    </cfRule>
  </conditionalFormatting>
  <conditionalFormatting sqref="E18">
    <cfRule type="cellIs" dxfId="494" priority="1093" operator="equal">
      <formula>"Não consta mais no sistema."</formula>
    </cfRule>
  </conditionalFormatting>
  <conditionalFormatting sqref="E20">
    <cfRule type="cellIs" dxfId="493" priority="1090" operator="equal">
      <formula>"Não consta mais no sistema."</formula>
    </cfRule>
  </conditionalFormatting>
  <conditionalFormatting sqref="E36">
    <cfRule type="cellIs" dxfId="492" priority="1075" operator="equal">
      <formula>"Não consta mais no sistema."</formula>
    </cfRule>
  </conditionalFormatting>
  <conditionalFormatting sqref="H26">
    <cfRule type="cellIs" dxfId="491" priority="1018" operator="equal">
      <formula>"-"</formula>
    </cfRule>
    <cfRule type="cellIs" dxfId="490" priority="1019" operator="greaterThan">
      <formula>3</formula>
    </cfRule>
  </conditionalFormatting>
  <conditionalFormatting sqref="H27">
    <cfRule type="cellIs" dxfId="489" priority="1016" operator="equal">
      <formula>"-"</formula>
    </cfRule>
    <cfRule type="cellIs" dxfId="488" priority="1017" operator="greaterThan">
      <formula>3</formula>
    </cfRule>
  </conditionalFormatting>
  <conditionalFormatting sqref="H28">
    <cfRule type="cellIs" dxfId="487" priority="1014" operator="equal">
      <formula>"-"</formula>
    </cfRule>
    <cfRule type="cellIs" dxfId="486" priority="1015" operator="greaterThan">
      <formula>3</formula>
    </cfRule>
  </conditionalFormatting>
  <conditionalFormatting sqref="H29">
    <cfRule type="cellIs" dxfId="485" priority="1012" operator="equal">
      <formula>"-"</formula>
    </cfRule>
    <cfRule type="cellIs" dxfId="484" priority="1013" operator="greaterThan">
      <formula>3</formula>
    </cfRule>
  </conditionalFormatting>
  <conditionalFormatting sqref="H30">
    <cfRule type="cellIs" dxfId="483" priority="1010" operator="equal">
      <formula>"-"</formula>
    </cfRule>
    <cfRule type="cellIs" dxfId="482" priority="1011" operator="greaterThan">
      <formula>3</formula>
    </cfRule>
  </conditionalFormatting>
  <conditionalFormatting sqref="H32">
    <cfRule type="cellIs" dxfId="481" priority="1008" operator="equal">
      <formula>"-"</formula>
    </cfRule>
    <cfRule type="cellIs" dxfId="480" priority="1009" operator="greaterThan">
      <formula>3</formula>
    </cfRule>
  </conditionalFormatting>
  <conditionalFormatting sqref="H34">
    <cfRule type="cellIs" dxfId="479" priority="1006" operator="equal">
      <formula>"-"</formula>
    </cfRule>
    <cfRule type="cellIs" dxfId="478" priority="1007" operator="greaterThan">
      <formula>3</formula>
    </cfRule>
  </conditionalFormatting>
  <conditionalFormatting sqref="H33">
    <cfRule type="cellIs" dxfId="477" priority="1004" operator="equal">
      <formula>"-"</formula>
    </cfRule>
    <cfRule type="cellIs" dxfId="476" priority="1005" operator="greaterThan">
      <formula>3</formula>
    </cfRule>
  </conditionalFormatting>
  <conditionalFormatting sqref="H22">
    <cfRule type="cellIs" dxfId="475" priority="1002" operator="equal">
      <formula>"-"</formula>
    </cfRule>
    <cfRule type="cellIs" dxfId="474" priority="1003" operator="greaterThan">
      <formula>3</formula>
    </cfRule>
  </conditionalFormatting>
  <conditionalFormatting sqref="H21">
    <cfRule type="cellIs" dxfId="473" priority="1000" operator="equal">
      <formula>"-"</formula>
    </cfRule>
    <cfRule type="cellIs" dxfId="472" priority="1001" operator="greaterThan">
      <formula>3</formula>
    </cfRule>
  </conditionalFormatting>
  <conditionalFormatting sqref="H19">
    <cfRule type="cellIs" dxfId="471" priority="998" operator="equal">
      <formula>"-"</formula>
    </cfRule>
    <cfRule type="cellIs" dxfId="470" priority="999" operator="greaterThan">
      <formula>3</formula>
    </cfRule>
  </conditionalFormatting>
  <conditionalFormatting sqref="H25">
    <cfRule type="cellIs" dxfId="469" priority="996" operator="equal">
      <formula>"-"</formula>
    </cfRule>
    <cfRule type="cellIs" dxfId="468" priority="997" operator="greaterThan">
      <formula>3</formula>
    </cfRule>
  </conditionalFormatting>
  <conditionalFormatting sqref="H31">
    <cfRule type="cellIs" dxfId="467" priority="990" operator="equal">
      <formula>"-"</formula>
    </cfRule>
    <cfRule type="cellIs" dxfId="466" priority="991" operator="greaterThan">
      <formula>3</formula>
    </cfRule>
  </conditionalFormatting>
  <conditionalFormatting sqref="G44">
    <cfRule type="cellIs" dxfId="465" priority="971" operator="equal">
      <formula>"-"</formula>
    </cfRule>
    <cfRule type="cellIs" dxfId="464" priority="972" operator="greaterThan">
      <formula>3</formula>
    </cfRule>
  </conditionalFormatting>
  <conditionalFormatting sqref="G45:G69">
    <cfRule type="cellIs" dxfId="463" priority="969" operator="equal">
      <formula>"-"</formula>
    </cfRule>
    <cfRule type="cellIs" dxfId="462" priority="970" operator="greaterThan">
      <formula>3</formula>
    </cfRule>
  </conditionalFormatting>
  <conditionalFormatting sqref="E46:E49 E53:E55 E57:E58 E62:E67">
    <cfRule type="cellIs" dxfId="461" priority="967" operator="equal">
      <formula>"Não consta mais no sistema."</formula>
    </cfRule>
  </conditionalFormatting>
  <conditionalFormatting sqref="C5">
    <cfRule type="cellIs" dxfId="460" priority="941" operator="equal">
      <formula>"Não consta mais no sistema."</formula>
    </cfRule>
  </conditionalFormatting>
  <conditionalFormatting sqref="D5:E5">
    <cfRule type="cellIs" dxfId="459" priority="940" operator="equal">
      <formula>"Não consta mais no sistema."</formula>
    </cfRule>
  </conditionalFormatting>
  <conditionalFormatting sqref="C37">
    <cfRule type="cellIs" dxfId="458" priority="854" operator="equal">
      <formula>"Não consta mais no sistema."</formula>
    </cfRule>
  </conditionalFormatting>
  <conditionalFormatting sqref="C37">
    <cfRule type="cellIs" dxfId="457" priority="853" operator="equal">
      <formula>"Não consta mais no sistema."</formula>
    </cfRule>
  </conditionalFormatting>
  <conditionalFormatting sqref="C37">
    <cfRule type="cellIs" dxfId="456" priority="852" operator="equal">
      <formula>"Não consta mais no sistema."</formula>
    </cfRule>
  </conditionalFormatting>
  <conditionalFormatting sqref="E76 F70:F77 E71">
    <cfRule type="cellIs" dxfId="455" priority="795" operator="equal">
      <formula>"Não consta mais no sistema."</formula>
    </cfRule>
  </conditionalFormatting>
  <conditionalFormatting sqref="E77">
    <cfRule type="cellIs" dxfId="454" priority="794" operator="equal">
      <formula>"Não consta mais no sistema."</formula>
    </cfRule>
  </conditionalFormatting>
  <conditionalFormatting sqref="G70:G77">
    <cfRule type="cellIs" dxfId="453" priority="792" operator="equal">
      <formula>"-"</formula>
    </cfRule>
    <cfRule type="cellIs" dxfId="452" priority="793" operator="greaterThan">
      <formula>3</formula>
    </cfRule>
  </conditionalFormatting>
  <conditionalFormatting sqref="G70:G77">
    <cfRule type="cellIs" dxfId="451" priority="789" operator="equal">
      <formula>"-"</formula>
    </cfRule>
    <cfRule type="cellIs" dxfId="450" priority="790" operator="greaterThan">
      <formula>3</formula>
    </cfRule>
  </conditionalFormatting>
  <conditionalFormatting sqref="E71 E73 E75:E77">
    <cfRule type="cellIs" dxfId="449" priority="787" operator="equal">
      <formula>"Não consta mais no sistema."</formula>
    </cfRule>
  </conditionalFormatting>
  <conditionalFormatting sqref="F78:F85">
    <cfRule type="cellIs" dxfId="448" priority="784" operator="equal">
      <formula>"Não consta mais no sistema."</formula>
    </cfRule>
  </conditionalFormatting>
  <conditionalFormatting sqref="G78:G85">
    <cfRule type="cellIs" dxfId="447" priority="781" operator="equal">
      <formula>"-"</formula>
    </cfRule>
    <cfRule type="cellIs" dxfId="446" priority="782" operator="greaterThan">
      <formula>3</formula>
    </cfRule>
  </conditionalFormatting>
  <conditionalFormatting sqref="G78:G85">
    <cfRule type="cellIs" dxfId="445" priority="778" operator="equal">
      <formula>"-"</formula>
    </cfRule>
    <cfRule type="cellIs" dxfId="444" priority="779" operator="greaterThan">
      <formula>3</formula>
    </cfRule>
  </conditionalFormatting>
  <conditionalFormatting sqref="E82:E83">
    <cfRule type="cellIs" dxfId="443" priority="776" operator="equal">
      <formula>"Não consta mais no sistema."</formula>
    </cfRule>
  </conditionalFormatting>
  <conditionalFormatting sqref="C76">
    <cfRule type="cellIs" dxfId="442" priority="697" operator="equal">
      <formula>"Não consta mais no sistema."</formula>
    </cfRule>
  </conditionalFormatting>
  <conditionalFormatting sqref="C76">
    <cfRule type="cellIs" dxfId="441" priority="696" operator="equal">
      <formula>"Não consta mais no sistema."</formula>
    </cfRule>
  </conditionalFormatting>
  <conditionalFormatting sqref="F94:F97 E86:F86 F87">
    <cfRule type="cellIs" dxfId="440" priority="773" operator="equal">
      <formula>"Não consta mais no sistema."</formula>
    </cfRule>
  </conditionalFormatting>
  <conditionalFormatting sqref="E94">
    <cfRule type="cellIs" dxfId="439" priority="772" operator="equal">
      <formula>"Não consta mais no sistema."</formula>
    </cfRule>
  </conditionalFormatting>
  <conditionalFormatting sqref="G86:G87 G94:G97">
    <cfRule type="cellIs" dxfId="438" priority="770" operator="equal">
      <formula>"-"</formula>
    </cfRule>
    <cfRule type="cellIs" dxfId="437" priority="771" operator="greaterThan">
      <formula>3</formula>
    </cfRule>
  </conditionalFormatting>
  <conditionalFormatting sqref="G86:G87 G94:G97">
    <cfRule type="cellIs" dxfId="436" priority="767" operator="equal">
      <formula>"-"</formula>
    </cfRule>
    <cfRule type="cellIs" dxfId="435" priority="768" operator="greaterThan">
      <formula>3</formula>
    </cfRule>
  </conditionalFormatting>
  <conditionalFormatting sqref="E86 E94:E97">
    <cfRule type="cellIs" dxfId="434" priority="765" operator="equal">
      <formula>"Não consta mais no sistema."</formula>
    </cfRule>
  </conditionalFormatting>
  <conditionalFormatting sqref="E92 F88:F93">
    <cfRule type="cellIs" dxfId="433" priority="762" operator="equal">
      <formula>"Não consta mais no sistema."</formula>
    </cfRule>
  </conditionalFormatting>
  <conditionalFormatting sqref="E93">
    <cfRule type="cellIs" dxfId="432" priority="761" operator="equal">
      <formula>"Não consta mais no sistema."</formula>
    </cfRule>
  </conditionalFormatting>
  <conditionalFormatting sqref="G88:G93">
    <cfRule type="cellIs" dxfId="431" priority="759" operator="equal">
      <formula>"-"</formula>
    </cfRule>
    <cfRule type="cellIs" dxfId="430" priority="760" operator="greaterThan">
      <formula>3</formula>
    </cfRule>
  </conditionalFormatting>
  <conditionalFormatting sqref="G88:G93">
    <cfRule type="cellIs" dxfId="429" priority="756" operator="equal">
      <formula>"-"</formula>
    </cfRule>
    <cfRule type="cellIs" dxfId="428" priority="757" operator="greaterThan">
      <formula>3</formula>
    </cfRule>
  </conditionalFormatting>
  <conditionalFormatting sqref="E90:E93">
    <cfRule type="cellIs" dxfId="427" priority="754" operator="equal">
      <formula>"Não consta mais no sistema."</formula>
    </cfRule>
  </conditionalFormatting>
  <conditionalFormatting sqref="D97">
    <cfRule type="cellIs" dxfId="426" priority="609" operator="equal">
      <formula>"Não consta mais no sistema."</formula>
    </cfRule>
  </conditionalFormatting>
  <conditionalFormatting sqref="D97">
    <cfRule type="cellIs" dxfId="425" priority="608" operator="equal">
      <formula>"Não consta mais no sistema."</formula>
    </cfRule>
  </conditionalFormatting>
  <conditionalFormatting sqref="C97">
    <cfRule type="cellIs" dxfId="424" priority="611" operator="equal">
      <formula>"Não consta mais no sistema."</formula>
    </cfRule>
  </conditionalFormatting>
  <conditionalFormatting sqref="C97">
    <cfRule type="cellIs" dxfId="423" priority="610" operator="equal">
      <formula>"Não consta mais no sistema."</formula>
    </cfRule>
  </conditionalFormatting>
  <conditionalFormatting sqref="C91">
    <cfRule type="cellIs" dxfId="422" priority="635" operator="equal">
      <formula>"Não consta mais no sistema."</formula>
    </cfRule>
  </conditionalFormatting>
  <conditionalFormatting sqref="C91">
    <cfRule type="cellIs" dxfId="421" priority="634" operator="equal">
      <formula>"Não consta mais no sistema."</formula>
    </cfRule>
  </conditionalFormatting>
  <conditionalFormatting sqref="D91">
    <cfRule type="cellIs" dxfId="420" priority="633" operator="equal">
      <formula>"Não consta mais no sistema."</formula>
    </cfRule>
  </conditionalFormatting>
  <conditionalFormatting sqref="D91">
    <cfRule type="cellIs" dxfId="419" priority="632" operator="equal">
      <formula>"Não consta mais no sistema."</formula>
    </cfRule>
  </conditionalFormatting>
  <conditionalFormatting sqref="C93">
    <cfRule type="cellIs" dxfId="418" priority="627" operator="equal">
      <formula>"Não consta mais no sistema."</formula>
    </cfRule>
  </conditionalFormatting>
  <conditionalFormatting sqref="C93">
    <cfRule type="cellIs" dxfId="417" priority="626" operator="equal">
      <formula>"Não consta mais no sistema."</formula>
    </cfRule>
  </conditionalFormatting>
  <conditionalFormatting sqref="D93">
    <cfRule type="cellIs" dxfId="416" priority="625" operator="equal">
      <formula>"Não consta mais no sistema."</formula>
    </cfRule>
  </conditionalFormatting>
  <conditionalFormatting sqref="D93">
    <cfRule type="cellIs" dxfId="415" priority="624" operator="equal">
      <formula>"Não consta mais no sistema."</formula>
    </cfRule>
  </conditionalFormatting>
  <conditionalFormatting sqref="C94">
    <cfRule type="cellIs" dxfId="414" priority="623" operator="equal">
      <formula>"Não consta mais no sistema."</formula>
    </cfRule>
  </conditionalFormatting>
  <conditionalFormatting sqref="C94">
    <cfRule type="cellIs" dxfId="413" priority="622" operator="equal">
      <formula>"Não consta mais no sistema."</formula>
    </cfRule>
  </conditionalFormatting>
  <conditionalFormatting sqref="D94">
    <cfRule type="cellIs" dxfId="412" priority="621" operator="equal">
      <formula>"Não consta mais no sistema."</formula>
    </cfRule>
  </conditionalFormatting>
  <conditionalFormatting sqref="D94">
    <cfRule type="cellIs" dxfId="411" priority="620" operator="equal">
      <formula>"Não consta mais no sistema."</formula>
    </cfRule>
  </conditionalFormatting>
  <conditionalFormatting sqref="C95">
    <cfRule type="cellIs" dxfId="410" priority="619" operator="equal">
      <formula>"Não consta mais no sistema."</formula>
    </cfRule>
  </conditionalFormatting>
  <conditionalFormatting sqref="C95">
    <cfRule type="cellIs" dxfId="409" priority="618" operator="equal">
      <formula>"Não consta mais no sistema."</formula>
    </cfRule>
  </conditionalFormatting>
  <conditionalFormatting sqref="D95">
    <cfRule type="cellIs" dxfId="408" priority="617" operator="equal">
      <formula>"Não consta mais no sistema."</formula>
    </cfRule>
  </conditionalFormatting>
  <conditionalFormatting sqref="D95">
    <cfRule type="cellIs" dxfId="407" priority="616" operator="equal">
      <formula>"Não consta mais no sistema."</formula>
    </cfRule>
  </conditionalFormatting>
  <conditionalFormatting sqref="C96">
    <cfRule type="cellIs" dxfId="406" priority="615" operator="equal">
      <formula>"Não consta mais no sistema."</formula>
    </cfRule>
  </conditionalFormatting>
  <conditionalFormatting sqref="C96">
    <cfRule type="cellIs" dxfId="405" priority="614" operator="equal">
      <formula>"Não consta mais no sistema."</formula>
    </cfRule>
  </conditionalFormatting>
  <conditionalFormatting sqref="D96">
    <cfRule type="cellIs" dxfId="404" priority="613" operator="equal">
      <formula>"Não consta mais no sistema."</formula>
    </cfRule>
  </conditionalFormatting>
  <conditionalFormatting sqref="D96">
    <cfRule type="cellIs" dxfId="403" priority="612" operator="equal">
      <formula>"Não consta mais no sistema."</formula>
    </cfRule>
  </conditionalFormatting>
  <conditionalFormatting sqref="C8">
    <cfRule type="cellIs" dxfId="402" priority="603" operator="equal">
      <formula>"Não consta mais no sistema."</formula>
    </cfRule>
  </conditionalFormatting>
  <conditionalFormatting sqref="E8">
    <cfRule type="cellIs" dxfId="401" priority="602" operator="equal">
      <formula>"Não consta mais no sistema."</formula>
    </cfRule>
  </conditionalFormatting>
  <conditionalFormatting sqref="E9">
    <cfRule type="cellIs" dxfId="400" priority="600" operator="equal">
      <formula>"Não consta mais no sistema."</formula>
    </cfRule>
  </conditionalFormatting>
  <conditionalFormatting sqref="E10">
    <cfRule type="cellIs" dxfId="399" priority="598" operator="equal">
      <formula>"Não consta mais no sistema."</formula>
    </cfRule>
  </conditionalFormatting>
  <conditionalFormatting sqref="E12">
    <cfRule type="cellIs" dxfId="398" priority="594" operator="equal">
      <formula>"Não consta mais no sistema."</formula>
    </cfRule>
  </conditionalFormatting>
  <conditionalFormatting sqref="E12">
    <cfRule type="cellIs" dxfId="397" priority="593" operator="equal">
      <formula>"Não consta mais no sistema."</formula>
    </cfRule>
  </conditionalFormatting>
  <conditionalFormatting sqref="C25">
    <cfRule type="cellIs" dxfId="396" priority="564" operator="equal">
      <formula>"Não consta mais no sistema."</formula>
    </cfRule>
  </conditionalFormatting>
  <conditionalFormatting sqref="C25">
    <cfRule type="cellIs" dxfId="395" priority="563" operator="equal">
      <formula>"Não consta mais no sistema."</formula>
    </cfRule>
  </conditionalFormatting>
  <conditionalFormatting sqref="C27">
    <cfRule type="cellIs" dxfId="394" priority="556" operator="equal">
      <formula>"Não consta mais no sistema."</formula>
    </cfRule>
  </conditionalFormatting>
  <conditionalFormatting sqref="C27">
    <cfRule type="cellIs" dxfId="393" priority="555" operator="equal">
      <formula>"Não consta mais no sistema."</formula>
    </cfRule>
  </conditionalFormatting>
  <conditionalFormatting sqref="D27">
    <cfRule type="cellIs" dxfId="392" priority="554" operator="equal">
      <formula>"Não consta mais no sistema."</formula>
    </cfRule>
  </conditionalFormatting>
  <conditionalFormatting sqref="D27">
    <cfRule type="cellIs" dxfId="391" priority="553" operator="equal">
      <formula>"Não consta mais no sistema."</formula>
    </cfRule>
  </conditionalFormatting>
  <conditionalFormatting sqref="E31">
    <cfRule type="cellIs" dxfId="390" priority="538" operator="equal">
      <formula>"Não consta mais no sistema."</formula>
    </cfRule>
  </conditionalFormatting>
  <conditionalFormatting sqref="C31">
    <cfRule type="cellIs" dxfId="389" priority="537" operator="equal">
      <formula>"Não consta mais no sistema."</formula>
    </cfRule>
  </conditionalFormatting>
  <conditionalFormatting sqref="C31">
    <cfRule type="cellIs" dxfId="388" priority="536" operator="equal">
      <formula>"Não consta mais no sistema."</formula>
    </cfRule>
  </conditionalFormatting>
  <conditionalFormatting sqref="E33">
    <cfRule type="cellIs" dxfId="387" priority="527" operator="equal">
      <formula>"Não consta mais no sistema."</formula>
    </cfRule>
  </conditionalFormatting>
  <conditionalFormatting sqref="C33">
    <cfRule type="cellIs" dxfId="386" priority="526" operator="equal">
      <formula>"Não consta mais no sistema."</formula>
    </cfRule>
  </conditionalFormatting>
  <conditionalFormatting sqref="C33">
    <cfRule type="cellIs" dxfId="385" priority="525" operator="equal">
      <formula>"Não consta mais no sistema."</formula>
    </cfRule>
  </conditionalFormatting>
  <conditionalFormatting sqref="F36">
    <cfRule type="cellIs" dxfId="384" priority="515" operator="equal">
      <formula>"Não consta mais no sistema."</formula>
    </cfRule>
  </conditionalFormatting>
  <conditionalFormatting sqref="E41">
    <cfRule type="cellIs" dxfId="383" priority="501" operator="equal">
      <formula>"Não consta mais no sistema."</formula>
    </cfRule>
  </conditionalFormatting>
  <conditionalFormatting sqref="C41">
    <cfRule type="cellIs" dxfId="382" priority="499" operator="equal">
      <formula>"Não consta mais no sistema."</formula>
    </cfRule>
  </conditionalFormatting>
  <conditionalFormatting sqref="C41">
    <cfRule type="cellIs" dxfId="381" priority="498" operator="equal">
      <formula>"Não consta mais no sistema."</formula>
    </cfRule>
  </conditionalFormatting>
  <conditionalFormatting sqref="C41">
    <cfRule type="cellIs" dxfId="380" priority="497" operator="equal">
      <formula>"Não consta mais no sistema."</formula>
    </cfRule>
  </conditionalFormatting>
  <conditionalFormatting sqref="E42">
    <cfRule type="cellIs" dxfId="379" priority="496" operator="equal">
      <formula>"Não consta mais no sistema."</formula>
    </cfRule>
  </conditionalFormatting>
  <conditionalFormatting sqref="E42">
    <cfRule type="cellIs" dxfId="378" priority="495" operator="equal">
      <formula>"Não consta mais no sistema."</formula>
    </cfRule>
  </conditionalFormatting>
  <conditionalFormatting sqref="C48">
    <cfRule type="cellIs" dxfId="377" priority="466" operator="equal">
      <formula>"Não consta mais no sistema."</formula>
    </cfRule>
  </conditionalFormatting>
  <conditionalFormatting sqref="C48">
    <cfRule type="cellIs" dxfId="376" priority="465" operator="equal">
      <formula>"Não consta mais no sistema."</formula>
    </cfRule>
  </conditionalFormatting>
  <conditionalFormatting sqref="D48">
    <cfRule type="cellIs" dxfId="375" priority="464" operator="equal">
      <formula>"Não consta mais no sistema."</formula>
    </cfRule>
  </conditionalFormatting>
  <conditionalFormatting sqref="D48">
    <cfRule type="cellIs" dxfId="374" priority="463" operator="equal">
      <formula>"Não consta mais no sistema."</formula>
    </cfRule>
  </conditionalFormatting>
  <conditionalFormatting sqref="C55">
    <cfRule type="cellIs" dxfId="373" priority="434" operator="equal">
      <formula>"Não consta mais no sistema."</formula>
    </cfRule>
  </conditionalFormatting>
  <conditionalFormatting sqref="C55">
    <cfRule type="cellIs" dxfId="372" priority="433" operator="equal">
      <formula>"Não consta mais no sistema."</formula>
    </cfRule>
  </conditionalFormatting>
  <conditionalFormatting sqref="E56">
    <cfRule type="cellIs" dxfId="371" priority="430" operator="equal">
      <formula>"Não consta mais no sistema."</formula>
    </cfRule>
  </conditionalFormatting>
  <conditionalFormatting sqref="E56">
    <cfRule type="cellIs" dxfId="370" priority="429" operator="equal">
      <formula>"Não consta mais no sistema."</formula>
    </cfRule>
  </conditionalFormatting>
  <conditionalFormatting sqref="C58">
    <cfRule type="cellIs" dxfId="369" priority="420" operator="equal">
      <formula>"Não consta mais no sistema."</formula>
    </cfRule>
  </conditionalFormatting>
  <conditionalFormatting sqref="C58">
    <cfRule type="cellIs" dxfId="368" priority="419" operator="equal">
      <formula>"Não consta mais no sistema."</formula>
    </cfRule>
  </conditionalFormatting>
  <conditionalFormatting sqref="D58">
    <cfRule type="cellIs" dxfId="367" priority="418" operator="equal">
      <formula>"Não consta mais no sistema."</formula>
    </cfRule>
  </conditionalFormatting>
  <conditionalFormatting sqref="D58">
    <cfRule type="cellIs" dxfId="366" priority="417" operator="equal">
      <formula>"Não consta mais no sistema."</formula>
    </cfRule>
  </conditionalFormatting>
  <conditionalFormatting sqref="E59">
    <cfRule type="cellIs" dxfId="365" priority="416" operator="equal">
      <formula>"Não consta mais no sistema."</formula>
    </cfRule>
  </conditionalFormatting>
  <conditionalFormatting sqref="E59">
    <cfRule type="cellIs" dxfId="364" priority="415" operator="equal">
      <formula>"Não consta mais no sistema."</formula>
    </cfRule>
  </conditionalFormatting>
  <conditionalFormatting sqref="C59">
    <cfRule type="cellIs" dxfId="363" priority="414" operator="equal">
      <formula>"Não consta mais no sistema."</formula>
    </cfRule>
  </conditionalFormatting>
  <conditionalFormatting sqref="C59">
    <cfRule type="cellIs" dxfId="362" priority="413" operator="equal">
      <formula>"Não consta mais no sistema."</formula>
    </cfRule>
  </conditionalFormatting>
  <conditionalFormatting sqref="D59">
    <cfRule type="cellIs" dxfId="361" priority="412" operator="equal">
      <formula>"Não consta mais no sistema."</formula>
    </cfRule>
  </conditionalFormatting>
  <conditionalFormatting sqref="D59">
    <cfRule type="cellIs" dxfId="360" priority="411" operator="equal">
      <formula>"Não consta mais no sistema."</formula>
    </cfRule>
  </conditionalFormatting>
  <conditionalFormatting sqref="E60">
    <cfRule type="cellIs" dxfId="359" priority="410" operator="equal">
      <formula>"Não consta mais no sistema."</formula>
    </cfRule>
  </conditionalFormatting>
  <conditionalFormatting sqref="E60">
    <cfRule type="cellIs" dxfId="358" priority="409" operator="equal">
      <formula>"Não consta mais no sistema."</formula>
    </cfRule>
  </conditionalFormatting>
  <conditionalFormatting sqref="C60">
    <cfRule type="cellIs" dxfId="357" priority="408" operator="equal">
      <formula>"Não consta mais no sistema."</formula>
    </cfRule>
  </conditionalFormatting>
  <conditionalFormatting sqref="C60">
    <cfRule type="cellIs" dxfId="356" priority="407" operator="equal">
      <formula>"Não consta mais no sistema."</formula>
    </cfRule>
  </conditionalFormatting>
  <conditionalFormatting sqref="D60">
    <cfRule type="cellIs" dxfId="355" priority="406" operator="equal">
      <formula>"Não consta mais no sistema."</formula>
    </cfRule>
  </conditionalFormatting>
  <conditionalFormatting sqref="D60">
    <cfRule type="cellIs" dxfId="354" priority="405" operator="equal">
      <formula>"Não consta mais no sistema."</formula>
    </cfRule>
  </conditionalFormatting>
  <conditionalFormatting sqref="E61">
    <cfRule type="cellIs" dxfId="353" priority="404" operator="equal">
      <formula>"Não consta mais no sistema."</formula>
    </cfRule>
  </conditionalFormatting>
  <conditionalFormatting sqref="E61">
    <cfRule type="cellIs" dxfId="352" priority="403" operator="equal">
      <formula>"Não consta mais no sistema."</formula>
    </cfRule>
  </conditionalFormatting>
  <conditionalFormatting sqref="C61">
    <cfRule type="cellIs" dxfId="351" priority="402" operator="equal">
      <formula>"Não consta mais no sistema."</formula>
    </cfRule>
  </conditionalFormatting>
  <conditionalFormatting sqref="C61">
    <cfRule type="cellIs" dxfId="350" priority="401" operator="equal">
      <formula>"Não consta mais no sistema."</formula>
    </cfRule>
  </conditionalFormatting>
  <conditionalFormatting sqref="D61">
    <cfRule type="cellIs" dxfId="349" priority="400" operator="equal">
      <formula>"Não consta mais no sistema."</formula>
    </cfRule>
  </conditionalFormatting>
  <conditionalFormatting sqref="D61">
    <cfRule type="cellIs" dxfId="348" priority="399" operator="equal">
      <formula>"Não consta mais no sistema."</formula>
    </cfRule>
  </conditionalFormatting>
  <conditionalFormatting sqref="C62">
    <cfRule type="cellIs" dxfId="347" priority="398" operator="equal">
      <formula>"Não consta mais no sistema."</formula>
    </cfRule>
  </conditionalFormatting>
  <conditionalFormatting sqref="C62">
    <cfRule type="cellIs" dxfId="346" priority="397" operator="equal">
      <formula>"Não consta mais no sistema."</formula>
    </cfRule>
  </conditionalFormatting>
  <conditionalFormatting sqref="D62">
    <cfRule type="cellIs" dxfId="345" priority="396" operator="equal">
      <formula>"Não consta mais no sistema."</formula>
    </cfRule>
  </conditionalFormatting>
  <conditionalFormatting sqref="D62">
    <cfRule type="cellIs" dxfId="344" priority="395" operator="equal">
      <formula>"Não consta mais no sistema."</formula>
    </cfRule>
  </conditionalFormatting>
  <conditionalFormatting sqref="C63">
    <cfRule type="cellIs" dxfId="343" priority="394" operator="equal">
      <formula>"Não consta mais no sistema."</formula>
    </cfRule>
  </conditionalFormatting>
  <conditionalFormatting sqref="C63">
    <cfRule type="cellIs" dxfId="342" priority="393" operator="equal">
      <formula>"Não consta mais no sistema."</formula>
    </cfRule>
  </conditionalFormatting>
  <conditionalFormatting sqref="D63">
    <cfRule type="cellIs" dxfId="341" priority="392" operator="equal">
      <formula>"Não consta mais no sistema."</formula>
    </cfRule>
  </conditionalFormatting>
  <conditionalFormatting sqref="D63">
    <cfRule type="cellIs" dxfId="340" priority="391" operator="equal">
      <formula>"Não consta mais no sistema."</formula>
    </cfRule>
  </conditionalFormatting>
  <conditionalFormatting sqref="C64">
    <cfRule type="cellIs" dxfId="339" priority="390" operator="equal">
      <formula>"Não consta mais no sistema."</formula>
    </cfRule>
  </conditionalFormatting>
  <conditionalFormatting sqref="C64">
    <cfRule type="cellIs" dxfId="338" priority="389" operator="equal">
      <formula>"Não consta mais no sistema."</formula>
    </cfRule>
  </conditionalFormatting>
  <conditionalFormatting sqref="D64">
    <cfRule type="cellIs" dxfId="337" priority="388" operator="equal">
      <formula>"Não consta mais no sistema."</formula>
    </cfRule>
  </conditionalFormatting>
  <conditionalFormatting sqref="D64">
    <cfRule type="cellIs" dxfId="336" priority="387" operator="equal">
      <formula>"Não consta mais no sistema."</formula>
    </cfRule>
  </conditionalFormatting>
  <conditionalFormatting sqref="C65">
    <cfRule type="cellIs" dxfId="335" priority="386" operator="equal">
      <formula>"Não consta mais no sistema."</formula>
    </cfRule>
  </conditionalFormatting>
  <conditionalFormatting sqref="C65">
    <cfRule type="cellIs" dxfId="334" priority="385" operator="equal">
      <formula>"Não consta mais no sistema."</formula>
    </cfRule>
  </conditionalFormatting>
  <conditionalFormatting sqref="D65">
    <cfRule type="cellIs" dxfId="333" priority="384" operator="equal">
      <formula>"Não consta mais no sistema."</formula>
    </cfRule>
  </conditionalFormatting>
  <conditionalFormatting sqref="D65">
    <cfRule type="cellIs" dxfId="332" priority="383" operator="equal">
      <formula>"Não consta mais no sistema."</formula>
    </cfRule>
  </conditionalFormatting>
  <conditionalFormatting sqref="C66">
    <cfRule type="cellIs" dxfId="331" priority="382" operator="equal">
      <formula>"Não consta mais no sistema."</formula>
    </cfRule>
  </conditionalFormatting>
  <conditionalFormatting sqref="C66">
    <cfRule type="cellIs" dxfId="330" priority="381" operator="equal">
      <formula>"Não consta mais no sistema."</formula>
    </cfRule>
  </conditionalFormatting>
  <conditionalFormatting sqref="D66">
    <cfRule type="cellIs" dxfId="329" priority="380" operator="equal">
      <formula>"Não consta mais no sistema."</formula>
    </cfRule>
  </conditionalFormatting>
  <conditionalFormatting sqref="D66">
    <cfRule type="cellIs" dxfId="328" priority="379" operator="equal">
      <formula>"Não consta mais no sistema."</formula>
    </cfRule>
  </conditionalFormatting>
  <conditionalFormatting sqref="C67">
    <cfRule type="cellIs" dxfId="327" priority="378" operator="equal">
      <formula>"Não consta mais no sistema."</formula>
    </cfRule>
  </conditionalFormatting>
  <conditionalFormatting sqref="C67">
    <cfRule type="cellIs" dxfId="326" priority="377" operator="equal">
      <formula>"Não consta mais no sistema."</formula>
    </cfRule>
  </conditionalFormatting>
  <conditionalFormatting sqref="D67">
    <cfRule type="cellIs" dxfId="325" priority="376" operator="equal">
      <formula>"Não consta mais no sistema."</formula>
    </cfRule>
  </conditionalFormatting>
  <conditionalFormatting sqref="D67">
    <cfRule type="cellIs" dxfId="324" priority="375" operator="equal">
      <formula>"Não consta mais no sistema."</formula>
    </cfRule>
  </conditionalFormatting>
  <conditionalFormatting sqref="E68">
    <cfRule type="cellIs" dxfId="323" priority="374" operator="equal">
      <formula>"Não consta mais no sistema."</formula>
    </cfRule>
  </conditionalFormatting>
  <conditionalFormatting sqref="C68">
    <cfRule type="cellIs" dxfId="322" priority="373" operator="equal">
      <formula>"Não consta mais no sistema."</formula>
    </cfRule>
  </conditionalFormatting>
  <conditionalFormatting sqref="C68">
    <cfRule type="cellIs" dxfId="321" priority="372" operator="equal">
      <formula>"Não consta mais no sistema."</formula>
    </cfRule>
  </conditionalFormatting>
  <conditionalFormatting sqref="D68">
    <cfRule type="cellIs" dxfId="320" priority="371" operator="equal">
      <formula>"Não consta mais no sistema."</formula>
    </cfRule>
  </conditionalFormatting>
  <conditionalFormatting sqref="D68">
    <cfRule type="cellIs" dxfId="319" priority="370" operator="equal">
      <formula>"Não consta mais no sistema."</formula>
    </cfRule>
  </conditionalFormatting>
  <conditionalFormatting sqref="E69">
    <cfRule type="cellIs" dxfId="318" priority="369" operator="equal">
      <formula>"Não consta mais no sistema."</formula>
    </cfRule>
  </conditionalFormatting>
  <conditionalFormatting sqref="E69">
    <cfRule type="cellIs" dxfId="317" priority="368" operator="equal">
      <formula>"Não consta mais no sistema."</formula>
    </cfRule>
  </conditionalFormatting>
  <conditionalFormatting sqref="C69">
    <cfRule type="cellIs" dxfId="316" priority="367" operator="equal">
      <formula>"Não consta mais no sistema."</formula>
    </cfRule>
  </conditionalFormatting>
  <conditionalFormatting sqref="C69">
    <cfRule type="cellIs" dxfId="315" priority="366" operator="equal">
      <formula>"Não consta mais no sistema."</formula>
    </cfRule>
  </conditionalFormatting>
  <conditionalFormatting sqref="D69">
    <cfRule type="cellIs" dxfId="314" priority="365" operator="equal">
      <formula>"Não consta mais no sistema."</formula>
    </cfRule>
  </conditionalFormatting>
  <conditionalFormatting sqref="D69">
    <cfRule type="cellIs" dxfId="313" priority="364" operator="equal">
      <formula>"Não consta mais no sistema."</formula>
    </cfRule>
  </conditionalFormatting>
  <conditionalFormatting sqref="E70">
    <cfRule type="cellIs" dxfId="312" priority="363" operator="equal">
      <formula>"Não consta mais no sistema."</formula>
    </cfRule>
  </conditionalFormatting>
  <conditionalFormatting sqref="E70">
    <cfRule type="cellIs" dxfId="311" priority="362" operator="equal">
      <formula>"Não consta mais no sistema."</formula>
    </cfRule>
  </conditionalFormatting>
  <conditionalFormatting sqref="C70">
    <cfRule type="cellIs" dxfId="310" priority="361" operator="equal">
      <formula>"Não consta mais no sistema."</formula>
    </cfRule>
  </conditionalFormatting>
  <conditionalFormatting sqref="C70">
    <cfRule type="cellIs" dxfId="309" priority="360" operator="equal">
      <formula>"Não consta mais no sistema."</formula>
    </cfRule>
  </conditionalFormatting>
  <conditionalFormatting sqref="D70">
    <cfRule type="cellIs" dxfId="308" priority="359" operator="equal">
      <formula>"Não consta mais no sistema."</formula>
    </cfRule>
  </conditionalFormatting>
  <conditionalFormatting sqref="D70">
    <cfRule type="cellIs" dxfId="307" priority="358" operator="equal">
      <formula>"Não consta mais no sistema."</formula>
    </cfRule>
  </conditionalFormatting>
  <conditionalFormatting sqref="C71">
    <cfRule type="cellIs" dxfId="306" priority="357" operator="equal">
      <formula>"Não consta mais no sistema."</formula>
    </cfRule>
  </conditionalFormatting>
  <conditionalFormatting sqref="C71">
    <cfRule type="cellIs" dxfId="305" priority="356" operator="equal">
      <formula>"Não consta mais no sistema."</formula>
    </cfRule>
  </conditionalFormatting>
  <conditionalFormatting sqref="D71">
    <cfRule type="cellIs" dxfId="304" priority="355" operator="equal">
      <formula>"Não consta mais no sistema."</formula>
    </cfRule>
  </conditionalFormatting>
  <conditionalFormatting sqref="D71">
    <cfRule type="cellIs" dxfId="303" priority="354" operator="equal">
      <formula>"Não consta mais no sistema."</formula>
    </cfRule>
  </conditionalFormatting>
  <conditionalFormatting sqref="E72">
    <cfRule type="cellIs" dxfId="302" priority="353" operator="equal">
      <formula>"Não consta mais no sistema."</formula>
    </cfRule>
  </conditionalFormatting>
  <conditionalFormatting sqref="E72">
    <cfRule type="cellIs" dxfId="301" priority="352" operator="equal">
      <formula>"Não consta mais no sistema."</formula>
    </cfRule>
  </conditionalFormatting>
  <conditionalFormatting sqref="C72">
    <cfRule type="cellIs" dxfId="300" priority="351" operator="equal">
      <formula>"Não consta mais no sistema."</formula>
    </cfRule>
  </conditionalFormatting>
  <conditionalFormatting sqref="C72">
    <cfRule type="cellIs" dxfId="299" priority="350" operator="equal">
      <formula>"Não consta mais no sistema."</formula>
    </cfRule>
  </conditionalFormatting>
  <conditionalFormatting sqref="D72">
    <cfRule type="cellIs" dxfId="298" priority="349" operator="equal">
      <formula>"Não consta mais no sistema."</formula>
    </cfRule>
  </conditionalFormatting>
  <conditionalFormatting sqref="D72">
    <cfRule type="cellIs" dxfId="297" priority="348" operator="equal">
      <formula>"Não consta mais no sistema."</formula>
    </cfRule>
  </conditionalFormatting>
  <conditionalFormatting sqref="C73">
    <cfRule type="cellIs" dxfId="296" priority="347" operator="equal">
      <formula>"Não consta mais no sistema."</formula>
    </cfRule>
  </conditionalFormatting>
  <conditionalFormatting sqref="C73">
    <cfRule type="cellIs" dxfId="295" priority="346" operator="equal">
      <formula>"Não consta mais no sistema."</formula>
    </cfRule>
  </conditionalFormatting>
  <conditionalFormatting sqref="D73">
    <cfRule type="cellIs" dxfId="294" priority="345" operator="equal">
      <formula>"Não consta mais no sistema."</formula>
    </cfRule>
  </conditionalFormatting>
  <conditionalFormatting sqref="D73">
    <cfRule type="cellIs" dxfId="293" priority="344" operator="equal">
      <formula>"Não consta mais no sistema."</formula>
    </cfRule>
  </conditionalFormatting>
  <conditionalFormatting sqref="E74">
    <cfRule type="cellIs" dxfId="292" priority="343" operator="equal">
      <formula>"Não consta mais no sistema."</formula>
    </cfRule>
  </conditionalFormatting>
  <conditionalFormatting sqref="C74">
    <cfRule type="cellIs" dxfId="291" priority="342" operator="equal">
      <formula>"Não consta mais no sistema."</formula>
    </cfRule>
  </conditionalFormatting>
  <conditionalFormatting sqref="C74">
    <cfRule type="cellIs" dxfId="290" priority="341" operator="equal">
      <formula>"Não consta mais no sistema."</formula>
    </cfRule>
  </conditionalFormatting>
  <conditionalFormatting sqref="D74">
    <cfRule type="cellIs" dxfId="289" priority="340" operator="equal">
      <formula>"Não consta mais no sistema."</formula>
    </cfRule>
  </conditionalFormatting>
  <conditionalFormatting sqref="D74">
    <cfRule type="cellIs" dxfId="288" priority="339" operator="equal">
      <formula>"Não consta mais no sistema."</formula>
    </cfRule>
  </conditionalFormatting>
  <conditionalFormatting sqref="C75">
    <cfRule type="cellIs" dxfId="287" priority="338" operator="equal">
      <formula>"Não consta mais no sistema."</formula>
    </cfRule>
  </conditionalFormatting>
  <conditionalFormatting sqref="C75">
    <cfRule type="cellIs" dxfId="286" priority="337" operator="equal">
      <formula>"Não consta mais no sistema."</formula>
    </cfRule>
  </conditionalFormatting>
  <conditionalFormatting sqref="D75">
    <cfRule type="cellIs" dxfId="285" priority="336" operator="equal">
      <formula>"Não consta mais no sistema."</formula>
    </cfRule>
  </conditionalFormatting>
  <conditionalFormatting sqref="D75">
    <cfRule type="cellIs" dxfId="284" priority="335" operator="equal">
      <formula>"Não consta mais no sistema."</formula>
    </cfRule>
  </conditionalFormatting>
  <conditionalFormatting sqref="D76">
    <cfRule type="cellIs" dxfId="283" priority="334" operator="equal">
      <formula>"Não consta mais no sistema."</formula>
    </cfRule>
  </conditionalFormatting>
  <conditionalFormatting sqref="D76">
    <cfRule type="cellIs" dxfId="282" priority="333" operator="equal">
      <formula>"Não consta mais no sistema."</formula>
    </cfRule>
  </conditionalFormatting>
  <conditionalFormatting sqref="C77">
    <cfRule type="cellIs" dxfId="281" priority="332" operator="equal">
      <formula>"Não consta mais no sistema."</formula>
    </cfRule>
  </conditionalFormatting>
  <conditionalFormatting sqref="C77">
    <cfRule type="cellIs" dxfId="280" priority="331" operator="equal">
      <formula>"Não consta mais no sistema."</formula>
    </cfRule>
  </conditionalFormatting>
  <conditionalFormatting sqref="D77">
    <cfRule type="cellIs" dxfId="279" priority="330" operator="equal">
      <formula>"Não consta mais no sistema."</formula>
    </cfRule>
  </conditionalFormatting>
  <conditionalFormatting sqref="D77">
    <cfRule type="cellIs" dxfId="278" priority="329" operator="equal">
      <formula>"Não consta mais no sistema."</formula>
    </cfRule>
  </conditionalFormatting>
  <conditionalFormatting sqref="E78">
    <cfRule type="cellIs" dxfId="277" priority="328" operator="equal">
      <formula>"Não consta mais no sistema."</formula>
    </cfRule>
  </conditionalFormatting>
  <conditionalFormatting sqref="E78">
    <cfRule type="cellIs" dxfId="276" priority="327" operator="equal">
      <formula>"Não consta mais no sistema."</formula>
    </cfRule>
  </conditionalFormatting>
  <conditionalFormatting sqref="C78">
    <cfRule type="cellIs" dxfId="275" priority="326" operator="equal">
      <formula>"Não consta mais no sistema."</formula>
    </cfRule>
  </conditionalFormatting>
  <conditionalFormatting sqref="C78">
    <cfRule type="cellIs" dxfId="274" priority="325" operator="equal">
      <formula>"Não consta mais no sistema."</formula>
    </cfRule>
  </conditionalFormatting>
  <conditionalFormatting sqref="D78">
    <cfRule type="cellIs" dxfId="273" priority="324" operator="equal">
      <formula>"Não consta mais no sistema."</formula>
    </cfRule>
  </conditionalFormatting>
  <conditionalFormatting sqref="D78">
    <cfRule type="cellIs" dxfId="272" priority="323" operator="equal">
      <formula>"Não consta mais no sistema."</formula>
    </cfRule>
  </conditionalFormatting>
  <conditionalFormatting sqref="E79">
    <cfRule type="cellIs" dxfId="271" priority="322" operator="equal">
      <formula>"Não consta mais no sistema."</formula>
    </cfRule>
  </conditionalFormatting>
  <conditionalFormatting sqref="E79">
    <cfRule type="cellIs" dxfId="270" priority="321" operator="equal">
      <formula>"Não consta mais no sistema."</formula>
    </cfRule>
  </conditionalFormatting>
  <conditionalFormatting sqref="C79">
    <cfRule type="cellIs" dxfId="269" priority="320" operator="equal">
      <formula>"Não consta mais no sistema."</formula>
    </cfRule>
  </conditionalFormatting>
  <conditionalFormatting sqref="C79">
    <cfRule type="cellIs" dxfId="268" priority="319" operator="equal">
      <formula>"Não consta mais no sistema."</formula>
    </cfRule>
  </conditionalFormatting>
  <conditionalFormatting sqref="D79">
    <cfRule type="cellIs" dxfId="267" priority="318" operator="equal">
      <formula>"Não consta mais no sistema."</formula>
    </cfRule>
  </conditionalFormatting>
  <conditionalFormatting sqref="D79">
    <cfRule type="cellIs" dxfId="266" priority="317" operator="equal">
      <formula>"Não consta mais no sistema."</formula>
    </cfRule>
  </conditionalFormatting>
  <conditionalFormatting sqref="E80">
    <cfRule type="cellIs" dxfId="265" priority="316" operator="equal">
      <formula>"Não consta mais no sistema."</formula>
    </cfRule>
  </conditionalFormatting>
  <conditionalFormatting sqref="E80">
    <cfRule type="cellIs" dxfId="264" priority="315" operator="equal">
      <formula>"Não consta mais no sistema."</formula>
    </cfRule>
  </conditionalFormatting>
  <conditionalFormatting sqref="C80">
    <cfRule type="cellIs" dxfId="263" priority="314" operator="equal">
      <formula>"Não consta mais no sistema."</formula>
    </cfRule>
  </conditionalFormatting>
  <conditionalFormatting sqref="C80">
    <cfRule type="cellIs" dxfId="262" priority="313" operator="equal">
      <formula>"Não consta mais no sistema."</formula>
    </cfRule>
  </conditionalFormatting>
  <conditionalFormatting sqref="D80">
    <cfRule type="cellIs" dxfId="261" priority="312" operator="equal">
      <formula>"Não consta mais no sistema."</formula>
    </cfRule>
  </conditionalFormatting>
  <conditionalFormatting sqref="D80">
    <cfRule type="cellIs" dxfId="260" priority="311" operator="equal">
      <formula>"Não consta mais no sistema."</formula>
    </cfRule>
  </conditionalFormatting>
  <conditionalFormatting sqref="E81">
    <cfRule type="cellIs" dxfId="259" priority="310" operator="equal">
      <formula>"Não consta mais no sistema."</formula>
    </cfRule>
  </conditionalFormatting>
  <conditionalFormatting sqref="E81">
    <cfRule type="cellIs" dxfId="258" priority="309" operator="equal">
      <formula>"Não consta mais no sistema."</formula>
    </cfRule>
  </conditionalFormatting>
  <conditionalFormatting sqref="C81">
    <cfRule type="cellIs" dxfId="257" priority="308" operator="equal">
      <formula>"Não consta mais no sistema."</formula>
    </cfRule>
  </conditionalFormatting>
  <conditionalFormatting sqref="C81">
    <cfRule type="cellIs" dxfId="256" priority="307" operator="equal">
      <formula>"Não consta mais no sistema."</formula>
    </cfRule>
  </conditionalFormatting>
  <conditionalFormatting sqref="D81">
    <cfRule type="cellIs" dxfId="255" priority="306" operator="equal">
      <formula>"Não consta mais no sistema."</formula>
    </cfRule>
  </conditionalFormatting>
  <conditionalFormatting sqref="D81">
    <cfRule type="cellIs" dxfId="254" priority="305" operator="equal">
      <formula>"Não consta mais no sistema."</formula>
    </cfRule>
  </conditionalFormatting>
  <conditionalFormatting sqref="C82">
    <cfRule type="cellIs" dxfId="253" priority="304" operator="equal">
      <formula>"Não consta mais no sistema."</formula>
    </cfRule>
  </conditionalFormatting>
  <conditionalFormatting sqref="C82">
    <cfRule type="cellIs" dxfId="252" priority="303" operator="equal">
      <formula>"Não consta mais no sistema."</formula>
    </cfRule>
  </conditionalFormatting>
  <conditionalFormatting sqref="D82">
    <cfRule type="cellIs" dxfId="251" priority="302" operator="equal">
      <formula>"Não consta mais no sistema."</formula>
    </cfRule>
  </conditionalFormatting>
  <conditionalFormatting sqref="D82">
    <cfRule type="cellIs" dxfId="250" priority="301" operator="equal">
      <formula>"Não consta mais no sistema."</formula>
    </cfRule>
  </conditionalFormatting>
  <conditionalFormatting sqref="C83">
    <cfRule type="cellIs" dxfId="249" priority="300" operator="equal">
      <formula>"Não consta mais no sistema."</formula>
    </cfRule>
  </conditionalFormatting>
  <conditionalFormatting sqref="C83">
    <cfRule type="cellIs" dxfId="248" priority="299" operator="equal">
      <formula>"Não consta mais no sistema."</formula>
    </cfRule>
  </conditionalFormatting>
  <conditionalFormatting sqref="D83">
    <cfRule type="cellIs" dxfId="247" priority="298" operator="equal">
      <formula>"Não consta mais no sistema."</formula>
    </cfRule>
  </conditionalFormatting>
  <conditionalFormatting sqref="D83">
    <cfRule type="cellIs" dxfId="246" priority="297" operator="equal">
      <formula>"Não consta mais no sistema."</formula>
    </cfRule>
  </conditionalFormatting>
  <conditionalFormatting sqref="E84">
    <cfRule type="cellIs" dxfId="245" priority="296" operator="equal">
      <formula>"Não consta mais no sistema."</formula>
    </cfRule>
  </conditionalFormatting>
  <conditionalFormatting sqref="C84">
    <cfRule type="cellIs" dxfId="244" priority="295" operator="equal">
      <formula>"Não consta mais no sistema."</formula>
    </cfRule>
  </conditionalFormatting>
  <conditionalFormatting sqref="C84">
    <cfRule type="cellIs" dxfId="243" priority="294" operator="equal">
      <formula>"Não consta mais no sistema."</formula>
    </cfRule>
  </conditionalFormatting>
  <conditionalFormatting sqref="D84">
    <cfRule type="cellIs" dxfId="242" priority="293" operator="equal">
      <formula>"Não consta mais no sistema."</formula>
    </cfRule>
  </conditionalFormatting>
  <conditionalFormatting sqref="D84">
    <cfRule type="cellIs" dxfId="241" priority="292" operator="equal">
      <formula>"Não consta mais no sistema."</formula>
    </cfRule>
  </conditionalFormatting>
  <conditionalFormatting sqref="E85">
    <cfRule type="cellIs" dxfId="240" priority="291" operator="equal">
      <formula>"Não consta mais no sistema."</formula>
    </cfRule>
  </conditionalFormatting>
  <conditionalFormatting sqref="C85">
    <cfRule type="cellIs" dxfId="239" priority="290" operator="equal">
      <formula>"Não consta mais no sistema."</formula>
    </cfRule>
  </conditionalFormatting>
  <conditionalFormatting sqref="C85">
    <cfRule type="cellIs" dxfId="238" priority="289" operator="equal">
      <formula>"Não consta mais no sistema."</formula>
    </cfRule>
  </conditionalFormatting>
  <conditionalFormatting sqref="D85">
    <cfRule type="cellIs" dxfId="237" priority="288" operator="equal">
      <formula>"Não consta mais no sistema."</formula>
    </cfRule>
  </conditionalFormatting>
  <conditionalFormatting sqref="D85">
    <cfRule type="cellIs" dxfId="236" priority="287" operator="equal">
      <formula>"Não consta mais no sistema."</formula>
    </cfRule>
  </conditionalFormatting>
  <conditionalFormatting sqref="C86">
    <cfRule type="cellIs" dxfId="235" priority="286" operator="equal">
      <formula>"Não consta mais no sistema."</formula>
    </cfRule>
  </conditionalFormatting>
  <conditionalFormatting sqref="C86">
    <cfRule type="cellIs" dxfId="234" priority="285" operator="equal">
      <formula>"Não consta mais no sistema."</formula>
    </cfRule>
  </conditionalFormatting>
  <conditionalFormatting sqref="D86">
    <cfRule type="cellIs" dxfId="233" priority="284" operator="equal">
      <formula>"Não consta mais no sistema."</formula>
    </cfRule>
  </conditionalFormatting>
  <conditionalFormatting sqref="D86">
    <cfRule type="cellIs" dxfId="232" priority="283" operator="equal">
      <formula>"Não consta mais no sistema."</formula>
    </cfRule>
  </conditionalFormatting>
  <conditionalFormatting sqref="E87">
    <cfRule type="cellIs" dxfId="231" priority="282" operator="equal">
      <formula>"Não consta mais no sistema."</formula>
    </cfRule>
  </conditionalFormatting>
  <conditionalFormatting sqref="C87">
    <cfRule type="cellIs" dxfId="230" priority="281" operator="equal">
      <formula>"Não consta mais no sistema."</formula>
    </cfRule>
  </conditionalFormatting>
  <conditionalFormatting sqref="C87">
    <cfRule type="cellIs" dxfId="229" priority="280" operator="equal">
      <formula>"Não consta mais no sistema."</formula>
    </cfRule>
  </conditionalFormatting>
  <conditionalFormatting sqref="D87">
    <cfRule type="cellIs" dxfId="228" priority="279" operator="equal">
      <formula>"Não consta mais no sistema."</formula>
    </cfRule>
  </conditionalFormatting>
  <conditionalFormatting sqref="D87">
    <cfRule type="cellIs" dxfId="227" priority="278" operator="equal">
      <formula>"Não consta mais no sistema."</formula>
    </cfRule>
  </conditionalFormatting>
  <conditionalFormatting sqref="E88">
    <cfRule type="cellIs" dxfId="226" priority="277" operator="equal">
      <formula>"Não consta mais no sistema."</formula>
    </cfRule>
  </conditionalFormatting>
  <conditionalFormatting sqref="C88">
    <cfRule type="cellIs" dxfId="225" priority="276" operator="equal">
      <formula>"Não consta mais no sistema."</formula>
    </cfRule>
  </conditionalFormatting>
  <conditionalFormatting sqref="C88">
    <cfRule type="cellIs" dxfId="224" priority="275" operator="equal">
      <formula>"Não consta mais no sistema."</formula>
    </cfRule>
  </conditionalFormatting>
  <conditionalFormatting sqref="D88">
    <cfRule type="cellIs" dxfId="223" priority="274" operator="equal">
      <formula>"Não consta mais no sistema."</formula>
    </cfRule>
  </conditionalFormatting>
  <conditionalFormatting sqref="D88">
    <cfRule type="cellIs" dxfId="222" priority="273" operator="equal">
      <formula>"Não consta mais no sistema."</formula>
    </cfRule>
  </conditionalFormatting>
  <conditionalFormatting sqref="E89">
    <cfRule type="cellIs" dxfId="221" priority="272" operator="equal">
      <formula>"Não consta mais no sistema."</formula>
    </cfRule>
  </conditionalFormatting>
  <conditionalFormatting sqref="C89">
    <cfRule type="cellIs" dxfId="220" priority="271" operator="equal">
      <formula>"Não consta mais no sistema."</formula>
    </cfRule>
  </conditionalFormatting>
  <conditionalFormatting sqref="C89">
    <cfRule type="cellIs" dxfId="219" priority="270" operator="equal">
      <formula>"Não consta mais no sistema."</formula>
    </cfRule>
  </conditionalFormatting>
  <conditionalFormatting sqref="D89">
    <cfRule type="cellIs" dxfId="218" priority="269" operator="equal">
      <formula>"Não consta mais no sistema."</formula>
    </cfRule>
  </conditionalFormatting>
  <conditionalFormatting sqref="D89">
    <cfRule type="cellIs" dxfId="217" priority="268" operator="equal">
      <formula>"Não consta mais no sistema."</formula>
    </cfRule>
  </conditionalFormatting>
  <conditionalFormatting sqref="C90">
    <cfRule type="cellIs" dxfId="216" priority="267" operator="equal">
      <formula>"Não consta mais no sistema."</formula>
    </cfRule>
  </conditionalFormatting>
  <conditionalFormatting sqref="C90">
    <cfRule type="cellIs" dxfId="215" priority="266" operator="equal">
      <formula>"Não consta mais no sistema."</formula>
    </cfRule>
  </conditionalFormatting>
  <conditionalFormatting sqref="D90">
    <cfRule type="cellIs" dxfId="214" priority="265" operator="equal">
      <formula>"Não consta mais no sistema."</formula>
    </cfRule>
  </conditionalFormatting>
  <conditionalFormatting sqref="D90">
    <cfRule type="cellIs" dxfId="213" priority="264" operator="equal">
      <formula>"Não consta mais no sistema."</formula>
    </cfRule>
  </conditionalFormatting>
  <conditionalFormatting sqref="C92">
    <cfRule type="cellIs" dxfId="212" priority="263" operator="equal">
      <formula>"Não consta mais no sistema."</formula>
    </cfRule>
  </conditionalFormatting>
  <conditionalFormatting sqref="C92">
    <cfRule type="cellIs" dxfId="211" priority="262" operator="equal">
      <formula>"Não consta mais no sistema."</formula>
    </cfRule>
  </conditionalFormatting>
  <conditionalFormatting sqref="D92">
    <cfRule type="cellIs" dxfId="210" priority="261" operator="equal">
      <formula>"Não consta mais no sistema."</formula>
    </cfRule>
  </conditionalFormatting>
  <conditionalFormatting sqref="D92">
    <cfRule type="cellIs" dxfId="209" priority="260" operator="equal">
      <formula>"Não consta mais no sistema."</formula>
    </cfRule>
  </conditionalFormatting>
  <conditionalFormatting sqref="E6">
    <cfRule type="cellIs" dxfId="208" priority="258" operator="equal">
      <formula>"Não consta mais no sistema."</formula>
    </cfRule>
  </conditionalFormatting>
  <conditionalFormatting sqref="E16">
    <cfRule type="cellIs" dxfId="207" priority="239" operator="equal">
      <formula>"Não consta mais no sistema."</formula>
    </cfRule>
  </conditionalFormatting>
  <conditionalFormatting sqref="E16">
    <cfRule type="cellIs" dxfId="206" priority="238" operator="equal">
      <formula>"Não consta mais no sistema."</formula>
    </cfRule>
  </conditionalFormatting>
  <conditionalFormatting sqref="E17">
    <cfRule type="cellIs" dxfId="205" priority="235" operator="equal">
      <formula>"Não consta mais no sistema."</formula>
    </cfRule>
  </conditionalFormatting>
  <conditionalFormatting sqref="E17">
    <cfRule type="cellIs" dxfId="204" priority="234" operator="equal">
      <formula>"Não consta mais no sistema."</formula>
    </cfRule>
  </conditionalFormatting>
  <conditionalFormatting sqref="C17">
    <cfRule type="cellIs" dxfId="203" priority="233" operator="equal">
      <formula>"Não consta mais no sistema."</formula>
    </cfRule>
  </conditionalFormatting>
  <conditionalFormatting sqref="C20">
    <cfRule type="cellIs" dxfId="202" priority="229" operator="equal">
      <formula>"Não consta mais no sistema."</formula>
    </cfRule>
  </conditionalFormatting>
  <conditionalFormatting sqref="E23">
    <cfRule type="cellIs" dxfId="201" priority="221" operator="equal">
      <formula>"Não consta mais no sistema."</formula>
    </cfRule>
  </conditionalFormatting>
  <conditionalFormatting sqref="C6">
    <cfRule type="cellIs" dxfId="200" priority="219" operator="equal">
      <formula>"Não consta mais no sistema."</formula>
    </cfRule>
  </conditionalFormatting>
  <conditionalFormatting sqref="D6">
    <cfRule type="cellIs" dxfId="199" priority="218" operator="equal">
      <formula>"Não consta mais no sistema."</formula>
    </cfRule>
  </conditionalFormatting>
  <conditionalFormatting sqref="E7">
    <cfRule type="cellIs" dxfId="198" priority="217" operator="equal">
      <formula>"Não consta mais no sistema."</formula>
    </cfRule>
  </conditionalFormatting>
  <conditionalFormatting sqref="C7">
    <cfRule type="cellIs" dxfId="197" priority="216" operator="equal">
      <formula>"Não consta mais no sistema."</formula>
    </cfRule>
  </conditionalFormatting>
  <conditionalFormatting sqref="D7">
    <cfRule type="cellIs" dxfId="196" priority="215" operator="equal">
      <formula>"Não consta mais no sistema."</formula>
    </cfRule>
  </conditionalFormatting>
  <conditionalFormatting sqref="D8">
    <cfRule type="cellIs" dxfId="195" priority="214" operator="equal">
      <formula>"Não consta mais no sistema."</formula>
    </cfRule>
  </conditionalFormatting>
  <conditionalFormatting sqref="C9">
    <cfRule type="cellIs" dxfId="194" priority="213" operator="equal">
      <formula>"Não consta mais no sistema."</formula>
    </cfRule>
  </conditionalFormatting>
  <conditionalFormatting sqref="D9">
    <cfRule type="cellIs" dxfId="193" priority="212" operator="equal">
      <formula>"Não consta mais no sistema."</formula>
    </cfRule>
  </conditionalFormatting>
  <conditionalFormatting sqref="C10">
    <cfRule type="cellIs" dxfId="192" priority="211" operator="equal">
      <formula>"Não consta mais no sistema."</formula>
    </cfRule>
  </conditionalFormatting>
  <conditionalFormatting sqref="D10">
    <cfRule type="cellIs" dxfId="191" priority="210" operator="equal">
      <formula>"Não consta mais no sistema."</formula>
    </cfRule>
  </conditionalFormatting>
  <conditionalFormatting sqref="E11">
    <cfRule type="cellIs" dxfId="190" priority="209" operator="equal">
      <formula>"Não consta mais no sistema."</formula>
    </cfRule>
  </conditionalFormatting>
  <conditionalFormatting sqref="C11">
    <cfRule type="cellIs" dxfId="189" priority="208" operator="equal">
      <formula>"Não consta mais no sistema."</formula>
    </cfRule>
  </conditionalFormatting>
  <conditionalFormatting sqref="D11">
    <cfRule type="cellIs" dxfId="188" priority="207" operator="equal">
      <formula>"Não consta mais no sistema."</formula>
    </cfRule>
  </conditionalFormatting>
  <conditionalFormatting sqref="C12">
    <cfRule type="cellIs" dxfId="187" priority="206" operator="equal">
      <formula>"Não consta mais no sistema."</formula>
    </cfRule>
  </conditionalFormatting>
  <conditionalFormatting sqref="D12">
    <cfRule type="cellIs" dxfId="186" priority="205" operator="equal">
      <formula>"Não consta mais no sistema."</formula>
    </cfRule>
  </conditionalFormatting>
  <conditionalFormatting sqref="E13">
    <cfRule type="cellIs" dxfId="185" priority="204" operator="equal">
      <formula>"Não consta mais no sistema."</formula>
    </cfRule>
  </conditionalFormatting>
  <conditionalFormatting sqref="C13">
    <cfRule type="cellIs" dxfId="184" priority="203" operator="equal">
      <formula>"Não consta mais no sistema."</formula>
    </cfRule>
  </conditionalFormatting>
  <conditionalFormatting sqref="D13">
    <cfRule type="cellIs" dxfId="183" priority="202" operator="equal">
      <formula>"Não consta mais no sistema."</formula>
    </cfRule>
  </conditionalFormatting>
  <conditionalFormatting sqref="E14">
    <cfRule type="cellIs" dxfId="182" priority="201" operator="equal">
      <formula>"Não consta mais no sistema."</formula>
    </cfRule>
  </conditionalFormatting>
  <conditionalFormatting sqref="C14">
    <cfRule type="cellIs" dxfId="181" priority="200" operator="equal">
      <formula>"Não consta mais no sistema."</formula>
    </cfRule>
  </conditionalFormatting>
  <conditionalFormatting sqref="D14">
    <cfRule type="cellIs" dxfId="180" priority="198" operator="equal">
      <formula>"Não consta mais no sistema."</formula>
    </cfRule>
  </conditionalFormatting>
  <conditionalFormatting sqref="E15">
    <cfRule type="cellIs" dxfId="179" priority="197" operator="equal">
      <formula>"Não consta mais no sistema."</formula>
    </cfRule>
  </conditionalFormatting>
  <conditionalFormatting sqref="C15">
    <cfRule type="cellIs" dxfId="178" priority="196" operator="equal">
      <formula>"Não consta mais no sistema."</formula>
    </cfRule>
  </conditionalFormatting>
  <conditionalFormatting sqref="D15">
    <cfRule type="cellIs" dxfId="177" priority="195" operator="equal">
      <formula>"Não consta mais no sistema."</formula>
    </cfRule>
  </conditionalFormatting>
  <conditionalFormatting sqref="C16">
    <cfRule type="cellIs" dxfId="176" priority="194" operator="equal">
      <formula>"Não consta mais no sistema."</formula>
    </cfRule>
  </conditionalFormatting>
  <conditionalFormatting sqref="D16">
    <cfRule type="cellIs" dxfId="175" priority="193" operator="equal">
      <formula>"Não consta mais no sistema."</formula>
    </cfRule>
  </conditionalFormatting>
  <conditionalFormatting sqref="D17">
    <cfRule type="cellIs" dxfId="174" priority="192" operator="equal">
      <formula>"Não consta mais no sistema."</formula>
    </cfRule>
  </conditionalFormatting>
  <conditionalFormatting sqref="C18">
    <cfRule type="cellIs" dxfId="173" priority="191" operator="equal">
      <formula>"Não consta mais no sistema."</formula>
    </cfRule>
  </conditionalFormatting>
  <conditionalFormatting sqref="D18">
    <cfRule type="cellIs" dxfId="172" priority="190" operator="equal">
      <formula>"Não consta mais no sistema."</formula>
    </cfRule>
  </conditionalFormatting>
  <conditionalFormatting sqref="E19">
    <cfRule type="cellIs" dxfId="171" priority="189" operator="equal">
      <formula>"Não consta mais no sistema."</formula>
    </cfRule>
  </conditionalFormatting>
  <conditionalFormatting sqref="C19">
    <cfRule type="cellIs" dxfId="170" priority="188" operator="equal">
      <formula>"Não consta mais no sistema."</formula>
    </cfRule>
  </conditionalFormatting>
  <conditionalFormatting sqref="D19">
    <cfRule type="cellIs" dxfId="169" priority="187" operator="equal">
      <formula>"Não consta mais no sistema."</formula>
    </cfRule>
  </conditionalFormatting>
  <conditionalFormatting sqref="D20">
    <cfRule type="cellIs" dxfId="168" priority="186" operator="equal">
      <formula>"Não consta mais no sistema."</formula>
    </cfRule>
  </conditionalFormatting>
  <conditionalFormatting sqref="C21">
    <cfRule type="cellIs" dxfId="167" priority="185" operator="equal">
      <formula>"Não consta mais no sistema."</formula>
    </cfRule>
  </conditionalFormatting>
  <conditionalFormatting sqref="D21">
    <cfRule type="cellIs" dxfId="166" priority="184" operator="equal">
      <formula>"Não consta mais no sistema."</formula>
    </cfRule>
  </conditionalFormatting>
  <conditionalFormatting sqref="C22">
    <cfRule type="cellIs" dxfId="165" priority="183" operator="equal">
      <formula>"Não consta mais no sistema."</formula>
    </cfRule>
  </conditionalFormatting>
  <conditionalFormatting sqref="D22">
    <cfRule type="cellIs" dxfId="164" priority="182" operator="equal">
      <formula>"Não consta mais no sistema."</formula>
    </cfRule>
  </conditionalFormatting>
  <conditionalFormatting sqref="C23">
    <cfRule type="cellIs" dxfId="163" priority="181" operator="equal">
      <formula>"Não consta mais no sistema."</formula>
    </cfRule>
  </conditionalFormatting>
  <conditionalFormatting sqref="D23">
    <cfRule type="cellIs" dxfId="162" priority="180" operator="equal">
      <formula>"Não consta mais no sistema."</formula>
    </cfRule>
  </conditionalFormatting>
  <conditionalFormatting sqref="E24">
    <cfRule type="cellIs" dxfId="161" priority="179" operator="equal">
      <formula>"Não consta mais no sistema."</formula>
    </cfRule>
  </conditionalFormatting>
  <conditionalFormatting sqref="C24">
    <cfRule type="cellIs" dxfId="160" priority="178" operator="equal">
      <formula>"Não consta mais no sistema."</formula>
    </cfRule>
  </conditionalFormatting>
  <conditionalFormatting sqref="D24">
    <cfRule type="cellIs" dxfId="159" priority="177" operator="equal">
      <formula>"Não consta mais no sistema."</formula>
    </cfRule>
  </conditionalFormatting>
  <conditionalFormatting sqref="D25">
    <cfRule type="cellIs" dxfId="158" priority="176" operator="equal">
      <formula>"Não consta mais no sistema."</formula>
    </cfRule>
  </conditionalFormatting>
  <conditionalFormatting sqref="D25">
    <cfRule type="cellIs" dxfId="157" priority="175" operator="equal">
      <formula>"Não consta mais no sistema."</formula>
    </cfRule>
  </conditionalFormatting>
  <conditionalFormatting sqref="E26">
    <cfRule type="cellIs" dxfId="156" priority="174" operator="equal">
      <formula>"Não consta mais no sistema."</formula>
    </cfRule>
  </conditionalFormatting>
  <conditionalFormatting sqref="E26">
    <cfRule type="cellIs" dxfId="155" priority="173" operator="equal">
      <formula>"Não consta mais no sistema."</formula>
    </cfRule>
  </conditionalFormatting>
  <conditionalFormatting sqref="C26">
    <cfRule type="cellIs" dxfId="154" priority="172" operator="equal">
      <formula>"Não consta mais no sistema."</formula>
    </cfRule>
  </conditionalFormatting>
  <conditionalFormatting sqref="C26">
    <cfRule type="cellIs" dxfId="153" priority="171" operator="equal">
      <formula>"Não consta mais no sistema."</formula>
    </cfRule>
  </conditionalFormatting>
  <conditionalFormatting sqref="D26">
    <cfRule type="cellIs" dxfId="152" priority="170" operator="equal">
      <formula>"Não consta mais no sistema."</formula>
    </cfRule>
  </conditionalFormatting>
  <conditionalFormatting sqref="D26">
    <cfRule type="cellIs" dxfId="151" priority="169" operator="equal">
      <formula>"Não consta mais no sistema."</formula>
    </cfRule>
  </conditionalFormatting>
  <conditionalFormatting sqref="E28">
    <cfRule type="cellIs" dxfId="150" priority="168" operator="equal">
      <formula>"Não consta mais no sistema."</formula>
    </cfRule>
  </conditionalFormatting>
  <conditionalFormatting sqref="D28">
    <cfRule type="cellIs" dxfId="149" priority="165" operator="equal">
      <formula>"Não consta mais no sistema."</formula>
    </cfRule>
  </conditionalFormatting>
  <conditionalFormatting sqref="D28">
    <cfRule type="cellIs" dxfId="148" priority="164" operator="equal">
      <formula>"Não consta mais no sistema."</formula>
    </cfRule>
  </conditionalFormatting>
  <conditionalFormatting sqref="C28">
    <cfRule type="cellIs" dxfId="147" priority="163" operator="equal">
      <formula>"Não consta mais no sistema."</formula>
    </cfRule>
  </conditionalFormatting>
  <conditionalFormatting sqref="C28">
    <cfRule type="cellIs" dxfId="146" priority="162" operator="equal">
      <formula>"Não consta mais no sistema."</formula>
    </cfRule>
  </conditionalFormatting>
  <conditionalFormatting sqref="E29">
    <cfRule type="cellIs" dxfId="145" priority="161" operator="equal">
      <formula>"Não consta mais no sistema."</formula>
    </cfRule>
  </conditionalFormatting>
  <conditionalFormatting sqref="D29">
    <cfRule type="cellIs" dxfId="144" priority="160" operator="equal">
      <formula>"Não consta mais no sistema."</formula>
    </cfRule>
  </conditionalFormatting>
  <conditionalFormatting sqref="D29">
    <cfRule type="cellIs" dxfId="143" priority="159" operator="equal">
      <formula>"Não consta mais no sistema."</formula>
    </cfRule>
  </conditionalFormatting>
  <conditionalFormatting sqref="C29">
    <cfRule type="cellIs" dxfId="142" priority="158" operator="equal">
      <formula>"Não consta mais no sistema."</formula>
    </cfRule>
  </conditionalFormatting>
  <conditionalFormatting sqref="C29">
    <cfRule type="cellIs" dxfId="141" priority="157" operator="equal">
      <formula>"Não consta mais no sistema."</formula>
    </cfRule>
  </conditionalFormatting>
  <conditionalFormatting sqref="E30">
    <cfRule type="cellIs" dxfId="140" priority="156" operator="equal">
      <formula>"Não consta mais no sistema."</formula>
    </cfRule>
  </conditionalFormatting>
  <conditionalFormatting sqref="E30">
    <cfRule type="cellIs" dxfId="139" priority="155" operator="equal">
      <formula>"Não consta mais no sistema."</formula>
    </cfRule>
  </conditionalFormatting>
  <conditionalFormatting sqref="C30">
    <cfRule type="cellIs" dxfId="138" priority="150" operator="equal">
      <formula>"Não consta mais no sistema."</formula>
    </cfRule>
  </conditionalFormatting>
  <conditionalFormatting sqref="C30">
    <cfRule type="cellIs" dxfId="137" priority="149" operator="equal">
      <formula>"Não consta mais no sistema."</formula>
    </cfRule>
  </conditionalFormatting>
  <conditionalFormatting sqref="D30">
    <cfRule type="cellIs" dxfId="136" priority="148" operator="equal">
      <formula>"Não consta mais no sistema."</formula>
    </cfRule>
  </conditionalFormatting>
  <conditionalFormatting sqref="D30">
    <cfRule type="cellIs" dxfId="135" priority="147" operator="equal">
      <formula>"Não consta mais no sistema."</formula>
    </cfRule>
  </conditionalFormatting>
  <conditionalFormatting sqref="D31">
    <cfRule type="cellIs" dxfId="134" priority="146" operator="equal">
      <formula>"Não consta mais no sistema."</formula>
    </cfRule>
  </conditionalFormatting>
  <conditionalFormatting sqref="D31">
    <cfRule type="cellIs" dxfId="133" priority="145" operator="equal">
      <formula>"Não consta mais no sistema."</formula>
    </cfRule>
  </conditionalFormatting>
  <conditionalFormatting sqref="E32">
    <cfRule type="cellIs" dxfId="132" priority="144" operator="equal">
      <formula>"Não consta mais no sistema."</formula>
    </cfRule>
  </conditionalFormatting>
  <conditionalFormatting sqref="C32">
    <cfRule type="cellIs" dxfId="131" priority="143" operator="equal">
      <formula>"Não consta mais no sistema."</formula>
    </cfRule>
  </conditionalFormatting>
  <conditionalFormatting sqref="C32">
    <cfRule type="cellIs" dxfId="130" priority="142" operator="equal">
      <formula>"Não consta mais no sistema."</formula>
    </cfRule>
  </conditionalFormatting>
  <conditionalFormatting sqref="D32">
    <cfRule type="cellIs" dxfId="129" priority="139" operator="equal">
      <formula>"Não consta mais no sistema."</formula>
    </cfRule>
  </conditionalFormatting>
  <conditionalFormatting sqref="D32">
    <cfRule type="cellIs" dxfId="128" priority="138" operator="equal">
      <formula>"Não consta mais no sistema."</formula>
    </cfRule>
  </conditionalFormatting>
  <conditionalFormatting sqref="D33">
    <cfRule type="cellIs" dxfId="127" priority="137" operator="equal">
      <formula>"Não consta mais no sistema."</formula>
    </cfRule>
  </conditionalFormatting>
  <conditionalFormatting sqref="D33">
    <cfRule type="cellIs" dxfId="126" priority="136" operator="equal">
      <formula>"Não consta mais no sistema."</formula>
    </cfRule>
  </conditionalFormatting>
  <conditionalFormatting sqref="E34">
    <cfRule type="cellIs" dxfId="125" priority="135" operator="equal">
      <formula>"Não consta mais no sistema."</formula>
    </cfRule>
  </conditionalFormatting>
  <conditionalFormatting sqref="C34">
    <cfRule type="cellIs" dxfId="124" priority="134" operator="equal">
      <formula>"Não consta mais no sistema."</formula>
    </cfRule>
  </conditionalFormatting>
  <conditionalFormatting sqref="C34">
    <cfRule type="cellIs" dxfId="123" priority="133" operator="equal">
      <formula>"Não consta mais no sistema."</formula>
    </cfRule>
  </conditionalFormatting>
  <conditionalFormatting sqref="D34">
    <cfRule type="cellIs" dxfId="122" priority="132" operator="equal">
      <formula>"Não consta mais no sistema."</formula>
    </cfRule>
  </conditionalFormatting>
  <conditionalFormatting sqref="D34">
    <cfRule type="cellIs" dxfId="121" priority="131" operator="equal">
      <formula>"Não consta mais no sistema."</formula>
    </cfRule>
  </conditionalFormatting>
  <conditionalFormatting sqref="E35">
    <cfRule type="cellIs" dxfId="120" priority="130" operator="equal">
      <formula>"Não consta mais no sistema."</formula>
    </cfRule>
  </conditionalFormatting>
  <conditionalFormatting sqref="C35">
    <cfRule type="cellIs" dxfId="119" priority="129" operator="equal">
      <formula>"Não consta mais no sistema."</formula>
    </cfRule>
  </conditionalFormatting>
  <conditionalFormatting sqref="C35">
    <cfRule type="cellIs" dxfId="118" priority="128" operator="equal">
      <formula>"Não consta mais no sistema."</formula>
    </cfRule>
  </conditionalFormatting>
  <conditionalFormatting sqref="D35">
    <cfRule type="cellIs" dxfId="117" priority="127" operator="equal">
      <formula>"Não consta mais no sistema."</formula>
    </cfRule>
  </conditionalFormatting>
  <conditionalFormatting sqref="D35">
    <cfRule type="cellIs" dxfId="116" priority="126" operator="equal">
      <formula>"Não consta mais no sistema."</formula>
    </cfRule>
  </conditionalFormatting>
  <conditionalFormatting sqref="C36">
    <cfRule type="cellIs" dxfId="115" priority="125" operator="equal">
      <formula>"Não consta mais no sistema."</formula>
    </cfRule>
  </conditionalFormatting>
  <conditionalFormatting sqref="C36">
    <cfRule type="cellIs" dxfId="114" priority="124" operator="equal">
      <formula>"Não consta mais no sistema."</formula>
    </cfRule>
  </conditionalFormatting>
  <conditionalFormatting sqref="D36">
    <cfRule type="cellIs" dxfId="113" priority="123" operator="equal">
      <formula>"Não consta mais no sistema."</formula>
    </cfRule>
  </conditionalFormatting>
  <conditionalFormatting sqref="D36">
    <cfRule type="cellIs" dxfId="112" priority="122" operator="equal">
      <formula>"Não consta mais no sistema."</formula>
    </cfRule>
  </conditionalFormatting>
  <conditionalFormatting sqref="D37">
    <cfRule type="cellIs" dxfId="111" priority="121" operator="equal">
      <formula>"Não consta mais no sistema."</formula>
    </cfRule>
  </conditionalFormatting>
  <conditionalFormatting sqref="D37">
    <cfRule type="cellIs" dxfId="110" priority="120" operator="equal">
      <formula>"Não consta mais no sistema."</formula>
    </cfRule>
  </conditionalFormatting>
  <conditionalFormatting sqref="D37">
    <cfRule type="cellIs" dxfId="109" priority="119" operator="equal">
      <formula>"Não consta mais no sistema."</formula>
    </cfRule>
  </conditionalFormatting>
  <conditionalFormatting sqref="E38">
    <cfRule type="cellIs" dxfId="108" priority="118" operator="equal">
      <formula>"Não consta mais no sistema."</formula>
    </cfRule>
  </conditionalFormatting>
  <conditionalFormatting sqref="E38">
    <cfRule type="cellIs" dxfId="107" priority="117" operator="equal">
      <formula>"Não consta mais no sistema."</formula>
    </cfRule>
  </conditionalFormatting>
  <conditionalFormatting sqref="E38">
    <cfRule type="cellIs" dxfId="106" priority="116" operator="equal">
      <formula>"Não consta mais no sistema."</formula>
    </cfRule>
  </conditionalFormatting>
  <conditionalFormatting sqref="C38">
    <cfRule type="cellIs" dxfId="105" priority="111" operator="equal">
      <formula>"Não consta mais no sistema."</formula>
    </cfRule>
  </conditionalFormatting>
  <conditionalFormatting sqref="C38">
    <cfRule type="cellIs" dxfId="104" priority="110" operator="equal">
      <formula>"Não consta mais no sistema."</formula>
    </cfRule>
  </conditionalFormatting>
  <conditionalFormatting sqref="C38">
    <cfRule type="cellIs" dxfId="103" priority="109" operator="equal">
      <formula>"Não consta mais no sistema."</formula>
    </cfRule>
  </conditionalFormatting>
  <conditionalFormatting sqref="D38">
    <cfRule type="cellIs" dxfId="102" priority="108" operator="equal">
      <formula>"Não consta mais no sistema."</formula>
    </cfRule>
  </conditionalFormatting>
  <conditionalFormatting sqref="D38">
    <cfRule type="cellIs" dxfId="101" priority="107" operator="equal">
      <formula>"Não consta mais no sistema."</formula>
    </cfRule>
  </conditionalFormatting>
  <conditionalFormatting sqref="D38">
    <cfRule type="cellIs" dxfId="100" priority="106" operator="equal">
      <formula>"Não consta mais no sistema."</formula>
    </cfRule>
  </conditionalFormatting>
  <conditionalFormatting sqref="E39">
    <cfRule type="cellIs" dxfId="99" priority="105" operator="equal">
      <formula>"Não consta mais no sistema."</formula>
    </cfRule>
  </conditionalFormatting>
  <conditionalFormatting sqref="E39">
    <cfRule type="cellIs" dxfId="98" priority="104" operator="equal">
      <formula>"Não consta mais no sistema."</formula>
    </cfRule>
  </conditionalFormatting>
  <conditionalFormatting sqref="E39">
    <cfRule type="cellIs" dxfId="97" priority="103" operator="equal">
      <formula>"Não consta mais no sistema."</formula>
    </cfRule>
  </conditionalFormatting>
  <conditionalFormatting sqref="C39">
    <cfRule type="cellIs" dxfId="96" priority="102" operator="equal">
      <formula>"Não consta mais no sistema."</formula>
    </cfRule>
  </conditionalFormatting>
  <conditionalFormatting sqref="C39">
    <cfRule type="cellIs" dxfId="95" priority="101" operator="equal">
      <formula>"Não consta mais no sistema."</formula>
    </cfRule>
  </conditionalFormatting>
  <conditionalFormatting sqref="C39">
    <cfRule type="cellIs" dxfId="94" priority="100" operator="equal">
      <formula>"Não consta mais no sistema."</formula>
    </cfRule>
  </conditionalFormatting>
  <conditionalFormatting sqref="D39">
    <cfRule type="cellIs" dxfId="93" priority="99" operator="equal">
      <formula>"Não consta mais no sistema."</formula>
    </cfRule>
  </conditionalFormatting>
  <conditionalFormatting sqref="D39">
    <cfRule type="cellIs" dxfId="92" priority="98" operator="equal">
      <formula>"Não consta mais no sistema."</formula>
    </cfRule>
  </conditionalFormatting>
  <conditionalFormatting sqref="D39">
    <cfRule type="cellIs" dxfId="91" priority="97" operator="equal">
      <formula>"Não consta mais no sistema."</formula>
    </cfRule>
  </conditionalFormatting>
  <conditionalFormatting sqref="C40">
    <cfRule type="cellIs" dxfId="90" priority="96" operator="equal">
      <formula>"Não consta mais no sistema."</formula>
    </cfRule>
  </conditionalFormatting>
  <conditionalFormatting sqref="C40">
    <cfRule type="cellIs" dxfId="89" priority="95" operator="equal">
      <formula>"Não consta mais no sistema."</formula>
    </cfRule>
  </conditionalFormatting>
  <conditionalFormatting sqref="C40">
    <cfRule type="cellIs" dxfId="88" priority="94" operator="equal">
      <formula>"Não consta mais no sistema."</formula>
    </cfRule>
  </conditionalFormatting>
  <conditionalFormatting sqref="D40">
    <cfRule type="cellIs" dxfId="87" priority="93" operator="equal">
      <formula>"Não consta mais no sistema."</formula>
    </cfRule>
  </conditionalFormatting>
  <conditionalFormatting sqref="D40">
    <cfRule type="cellIs" dxfId="86" priority="92" operator="equal">
      <formula>"Não consta mais no sistema."</formula>
    </cfRule>
  </conditionalFormatting>
  <conditionalFormatting sqref="D40">
    <cfRule type="cellIs" dxfId="85" priority="91" operator="equal">
      <formula>"Não consta mais no sistema."</formula>
    </cfRule>
  </conditionalFormatting>
  <conditionalFormatting sqref="D41">
    <cfRule type="cellIs" dxfId="84" priority="90" operator="equal">
      <formula>"Não consta mais no sistema."</formula>
    </cfRule>
  </conditionalFormatting>
  <conditionalFormatting sqref="D41">
    <cfRule type="cellIs" dxfId="83" priority="89" operator="equal">
      <formula>"Não consta mais no sistema."</formula>
    </cfRule>
  </conditionalFormatting>
  <conditionalFormatting sqref="D41">
    <cfRule type="cellIs" dxfId="82" priority="88" operator="equal">
      <formula>"Não consta mais no sistema."</formula>
    </cfRule>
  </conditionalFormatting>
  <conditionalFormatting sqref="C42">
    <cfRule type="cellIs" dxfId="81" priority="87" operator="equal">
      <formula>"Não consta mais no sistema."</formula>
    </cfRule>
  </conditionalFormatting>
  <conditionalFormatting sqref="C42">
    <cfRule type="cellIs" dxfId="80" priority="86" operator="equal">
      <formula>"Não consta mais no sistema."</formula>
    </cfRule>
  </conditionalFormatting>
  <conditionalFormatting sqref="C42">
    <cfRule type="cellIs" dxfId="79" priority="85" operator="equal">
      <formula>"Não consta mais no sistema."</formula>
    </cfRule>
  </conditionalFormatting>
  <conditionalFormatting sqref="D42">
    <cfRule type="cellIs" dxfId="78" priority="84" operator="equal">
      <formula>"Não consta mais no sistema."</formula>
    </cfRule>
  </conditionalFormatting>
  <conditionalFormatting sqref="D42">
    <cfRule type="cellIs" dxfId="77" priority="83" operator="equal">
      <formula>"Não consta mais no sistema."</formula>
    </cfRule>
  </conditionalFormatting>
  <conditionalFormatting sqref="D42">
    <cfRule type="cellIs" dxfId="76" priority="82" operator="equal">
      <formula>"Não consta mais no sistema."</formula>
    </cfRule>
  </conditionalFormatting>
  <conditionalFormatting sqref="E43">
    <cfRule type="cellIs" dxfId="75" priority="81" operator="equal">
      <formula>"Não consta mais no sistema."</formula>
    </cfRule>
  </conditionalFormatting>
  <conditionalFormatting sqref="E43">
    <cfRule type="cellIs" dxfId="74" priority="80" operator="equal">
      <formula>"Não consta mais no sistema."</formula>
    </cfRule>
  </conditionalFormatting>
  <conditionalFormatting sqref="C43">
    <cfRule type="cellIs" dxfId="73" priority="79" operator="equal">
      <formula>"Não consta mais no sistema."</formula>
    </cfRule>
  </conditionalFormatting>
  <conditionalFormatting sqref="C43">
    <cfRule type="cellIs" dxfId="72" priority="78" operator="equal">
      <formula>"Não consta mais no sistema."</formula>
    </cfRule>
  </conditionalFormatting>
  <conditionalFormatting sqref="C43">
    <cfRule type="cellIs" dxfId="71" priority="77" operator="equal">
      <formula>"Não consta mais no sistema."</formula>
    </cfRule>
  </conditionalFormatting>
  <conditionalFormatting sqref="D43">
    <cfRule type="cellIs" dxfId="70" priority="76" operator="equal">
      <formula>"Não consta mais no sistema."</formula>
    </cfRule>
  </conditionalFormatting>
  <conditionalFormatting sqref="D43">
    <cfRule type="cellIs" dxfId="69" priority="75" operator="equal">
      <formula>"Não consta mais no sistema."</formula>
    </cfRule>
  </conditionalFormatting>
  <conditionalFormatting sqref="D43">
    <cfRule type="cellIs" dxfId="68" priority="74" operator="equal">
      <formula>"Não consta mais no sistema."</formula>
    </cfRule>
  </conditionalFormatting>
  <conditionalFormatting sqref="E44">
    <cfRule type="cellIs" dxfId="67" priority="73" operator="equal">
      <formula>"Não consta mais no sistema."</formula>
    </cfRule>
  </conditionalFormatting>
  <conditionalFormatting sqref="E44">
    <cfRule type="cellIs" dxfId="66" priority="72" operator="equal">
      <formula>"Não consta mais no sistema."</formula>
    </cfRule>
  </conditionalFormatting>
  <conditionalFormatting sqref="C44">
    <cfRule type="cellIs" dxfId="65" priority="71" operator="equal">
      <formula>"Não consta mais no sistema."</formula>
    </cfRule>
  </conditionalFormatting>
  <conditionalFormatting sqref="C44">
    <cfRule type="cellIs" dxfId="64" priority="70" operator="equal">
      <formula>"Não consta mais no sistema."</formula>
    </cfRule>
  </conditionalFormatting>
  <conditionalFormatting sqref="C44">
    <cfRule type="cellIs" dxfId="63" priority="69" operator="equal">
      <formula>"Não consta mais no sistema."</formula>
    </cfRule>
  </conditionalFormatting>
  <conditionalFormatting sqref="D44">
    <cfRule type="cellIs" dxfId="62" priority="65" operator="equal">
      <formula>"Não consta mais no sistema."</formula>
    </cfRule>
  </conditionalFormatting>
  <conditionalFormatting sqref="D44">
    <cfRule type="cellIs" dxfId="61" priority="64" operator="equal">
      <formula>"Não consta mais no sistema."</formula>
    </cfRule>
  </conditionalFormatting>
  <conditionalFormatting sqref="D44">
    <cfRule type="cellIs" dxfId="60" priority="63" operator="equal">
      <formula>"Não consta mais no sistema."</formula>
    </cfRule>
  </conditionalFormatting>
  <conditionalFormatting sqref="E45">
    <cfRule type="cellIs" dxfId="59" priority="62" operator="equal">
      <formula>"Não consta mais no sistema."</formula>
    </cfRule>
  </conditionalFormatting>
  <conditionalFormatting sqref="E45">
    <cfRule type="cellIs" dxfId="58" priority="61" operator="equal">
      <formula>"Não consta mais no sistema."</formula>
    </cfRule>
  </conditionalFormatting>
  <conditionalFormatting sqref="C45">
    <cfRule type="cellIs" dxfId="57" priority="60" operator="equal">
      <formula>"Não consta mais no sistema."</formula>
    </cfRule>
  </conditionalFormatting>
  <conditionalFormatting sqref="C45">
    <cfRule type="cellIs" dxfId="56" priority="59" operator="equal">
      <formula>"Não consta mais no sistema."</formula>
    </cfRule>
  </conditionalFormatting>
  <conditionalFormatting sqref="C45">
    <cfRule type="cellIs" dxfId="55" priority="58" operator="equal">
      <formula>"Não consta mais no sistema."</formula>
    </cfRule>
  </conditionalFormatting>
  <conditionalFormatting sqref="D45">
    <cfRule type="cellIs" dxfId="54" priority="57" operator="equal">
      <formula>"Não consta mais no sistema."</formula>
    </cfRule>
  </conditionalFormatting>
  <conditionalFormatting sqref="D45">
    <cfRule type="cellIs" dxfId="53" priority="56" operator="equal">
      <formula>"Não consta mais no sistema."</formula>
    </cfRule>
  </conditionalFormatting>
  <conditionalFormatting sqref="D45">
    <cfRule type="cellIs" dxfId="52" priority="55" operator="equal">
      <formula>"Não consta mais no sistema."</formula>
    </cfRule>
  </conditionalFormatting>
  <conditionalFormatting sqref="C46">
    <cfRule type="cellIs" dxfId="51" priority="54" operator="equal">
      <formula>"Não consta mais no sistema."</formula>
    </cfRule>
  </conditionalFormatting>
  <conditionalFormatting sqref="C46">
    <cfRule type="cellIs" dxfId="50" priority="53" operator="equal">
      <formula>"Não consta mais no sistema."</formula>
    </cfRule>
  </conditionalFormatting>
  <conditionalFormatting sqref="C46">
    <cfRule type="cellIs" dxfId="49" priority="52" operator="equal">
      <formula>"Não consta mais no sistema."</formula>
    </cfRule>
  </conditionalFormatting>
  <conditionalFormatting sqref="D46">
    <cfRule type="cellIs" dxfId="48" priority="51" operator="equal">
      <formula>"Não consta mais no sistema."</formula>
    </cfRule>
  </conditionalFormatting>
  <conditionalFormatting sqref="D46">
    <cfRule type="cellIs" dxfId="47" priority="50" operator="equal">
      <formula>"Não consta mais no sistema."</formula>
    </cfRule>
  </conditionalFormatting>
  <conditionalFormatting sqref="D46">
    <cfRule type="cellIs" dxfId="46" priority="49" operator="equal">
      <formula>"Não consta mais no sistema."</formula>
    </cfRule>
  </conditionalFormatting>
  <conditionalFormatting sqref="C47">
    <cfRule type="cellIs" dxfId="45" priority="48" operator="equal">
      <formula>"Não consta mais no sistema."</formula>
    </cfRule>
  </conditionalFormatting>
  <conditionalFormatting sqref="C47">
    <cfRule type="cellIs" dxfId="44" priority="47" operator="equal">
      <formula>"Não consta mais no sistema."</formula>
    </cfRule>
  </conditionalFormatting>
  <conditionalFormatting sqref="C47">
    <cfRule type="cellIs" dxfId="43" priority="46" operator="equal">
      <formula>"Não consta mais no sistema."</formula>
    </cfRule>
  </conditionalFormatting>
  <conditionalFormatting sqref="D47">
    <cfRule type="cellIs" dxfId="42" priority="45" operator="equal">
      <formula>"Não consta mais no sistema."</formula>
    </cfRule>
  </conditionalFormatting>
  <conditionalFormatting sqref="D47">
    <cfRule type="cellIs" dxfId="41" priority="44" operator="equal">
      <formula>"Não consta mais no sistema."</formula>
    </cfRule>
  </conditionalFormatting>
  <conditionalFormatting sqref="D47">
    <cfRule type="cellIs" dxfId="40" priority="43" operator="equal">
      <formula>"Não consta mais no sistema."</formula>
    </cfRule>
  </conditionalFormatting>
  <conditionalFormatting sqref="C49">
    <cfRule type="cellIs" dxfId="39" priority="42" operator="equal">
      <formula>"Não consta mais no sistema."</formula>
    </cfRule>
  </conditionalFormatting>
  <conditionalFormatting sqref="C49">
    <cfRule type="cellIs" dxfId="38" priority="41" operator="equal">
      <formula>"Não consta mais no sistema."</formula>
    </cfRule>
  </conditionalFormatting>
  <conditionalFormatting sqref="D49">
    <cfRule type="cellIs" dxfId="37" priority="40" operator="equal">
      <formula>"Não consta mais no sistema."</formula>
    </cfRule>
  </conditionalFormatting>
  <conditionalFormatting sqref="D49">
    <cfRule type="cellIs" dxfId="36" priority="39" operator="equal">
      <formula>"Não consta mais no sistema."</formula>
    </cfRule>
  </conditionalFormatting>
  <conditionalFormatting sqref="E50:F50">
    <cfRule type="cellIs" dxfId="35" priority="38" operator="equal">
      <formula>"Não consta mais no sistema."</formula>
    </cfRule>
  </conditionalFormatting>
  <conditionalFormatting sqref="E50">
    <cfRule type="cellIs" dxfId="34" priority="37" operator="equal">
      <formula>"Não consta mais no sistema."</formula>
    </cfRule>
  </conditionalFormatting>
  <conditionalFormatting sqref="C50">
    <cfRule type="cellIs" dxfId="33" priority="36" operator="equal">
      <formula>"Não consta mais no sistema."</formula>
    </cfRule>
  </conditionalFormatting>
  <conditionalFormatting sqref="C50">
    <cfRule type="cellIs" dxfId="32" priority="35" operator="equal">
      <formula>"Não consta mais no sistema."</formula>
    </cfRule>
  </conditionalFormatting>
  <conditionalFormatting sqref="D50">
    <cfRule type="cellIs" dxfId="31" priority="34" operator="equal">
      <formula>"Não consta mais no sistema."</formula>
    </cfRule>
  </conditionalFormatting>
  <conditionalFormatting sqref="D50">
    <cfRule type="cellIs" dxfId="30" priority="33" operator="equal">
      <formula>"Não consta mais no sistema."</formula>
    </cfRule>
  </conditionalFormatting>
  <conditionalFormatting sqref="E51">
    <cfRule type="cellIs" dxfId="29" priority="32" operator="equal">
      <formula>"Não consta mais no sistema."</formula>
    </cfRule>
  </conditionalFormatting>
  <conditionalFormatting sqref="E51">
    <cfRule type="cellIs" dxfId="28" priority="31" operator="equal">
      <formula>"Não consta mais no sistema."</formula>
    </cfRule>
  </conditionalFormatting>
  <conditionalFormatting sqref="C51">
    <cfRule type="cellIs" dxfId="27" priority="30" operator="equal">
      <formula>"Não consta mais no sistema."</formula>
    </cfRule>
  </conditionalFormatting>
  <conditionalFormatting sqref="C51">
    <cfRule type="cellIs" dxfId="26" priority="29" operator="equal">
      <formula>"Não consta mais no sistema."</formula>
    </cfRule>
  </conditionalFormatting>
  <conditionalFormatting sqref="D51">
    <cfRule type="cellIs" dxfId="25" priority="28" operator="equal">
      <formula>"Não consta mais no sistema."</formula>
    </cfRule>
  </conditionalFormatting>
  <conditionalFormatting sqref="D51">
    <cfRule type="cellIs" dxfId="24" priority="27" operator="equal">
      <formula>"Não consta mais no sistema."</formula>
    </cfRule>
  </conditionalFormatting>
  <conditionalFormatting sqref="E52">
    <cfRule type="cellIs" dxfId="23" priority="26" operator="equal">
      <formula>"Não consta mais no sistema."</formula>
    </cfRule>
  </conditionalFormatting>
  <conditionalFormatting sqref="E52">
    <cfRule type="cellIs" dxfId="22" priority="25" operator="equal">
      <formula>"Não consta mais no sistema."</formula>
    </cfRule>
  </conditionalFormatting>
  <conditionalFormatting sqref="C52">
    <cfRule type="cellIs" dxfId="21" priority="24" operator="equal">
      <formula>"Não consta mais no sistema."</formula>
    </cfRule>
  </conditionalFormatting>
  <conditionalFormatting sqref="C52">
    <cfRule type="cellIs" dxfId="20" priority="23" operator="equal">
      <formula>"Não consta mais no sistema."</formula>
    </cfRule>
  </conditionalFormatting>
  <conditionalFormatting sqref="D52">
    <cfRule type="cellIs" dxfId="19" priority="20" operator="equal">
      <formula>"Não consta mais no sistema."</formula>
    </cfRule>
  </conditionalFormatting>
  <conditionalFormatting sqref="D52">
    <cfRule type="cellIs" dxfId="18" priority="19" operator="equal">
      <formula>"Não consta mais no sistema."</formula>
    </cfRule>
  </conditionalFormatting>
  <conditionalFormatting sqref="C53">
    <cfRule type="cellIs" dxfId="17" priority="18" operator="equal">
      <formula>"Não consta mais no sistema."</formula>
    </cfRule>
  </conditionalFormatting>
  <conditionalFormatting sqref="C53">
    <cfRule type="cellIs" dxfId="16" priority="17" operator="equal">
      <formula>"Não consta mais no sistema."</formula>
    </cfRule>
  </conditionalFormatting>
  <conditionalFormatting sqref="D53">
    <cfRule type="cellIs" dxfId="15" priority="16" operator="equal">
      <formula>"Não consta mais no sistema."</formula>
    </cfRule>
  </conditionalFormatting>
  <conditionalFormatting sqref="D53">
    <cfRule type="cellIs" dxfId="14" priority="15" operator="equal">
      <formula>"Não consta mais no sistema."</formula>
    </cfRule>
  </conditionalFormatting>
  <conditionalFormatting sqref="C54">
    <cfRule type="cellIs" dxfId="13" priority="14" operator="equal">
      <formula>"Não consta mais no sistema."</formula>
    </cfRule>
  </conditionalFormatting>
  <conditionalFormatting sqref="C54">
    <cfRule type="cellIs" dxfId="12" priority="13" operator="equal">
      <formula>"Não consta mais no sistema."</formula>
    </cfRule>
  </conditionalFormatting>
  <conditionalFormatting sqref="D54">
    <cfRule type="cellIs" dxfId="11" priority="12" operator="equal">
      <formula>"Não consta mais no sistema."</formula>
    </cfRule>
  </conditionalFormatting>
  <conditionalFormatting sqref="D54">
    <cfRule type="cellIs" dxfId="10" priority="11" operator="equal">
      <formula>"Não consta mais no sistema."</formula>
    </cfRule>
  </conditionalFormatting>
  <conditionalFormatting sqref="D55">
    <cfRule type="cellIs" dxfId="9" priority="10" operator="equal">
      <formula>"Não consta mais no sistema."</formula>
    </cfRule>
  </conditionalFormatting>
  <conditionalFormatting sqref="D55">
    <cfRule type="cellIs" dxfId="8" priority="9" operator="equal">
      <formula>"Não consta mais no sistema."</formula>
    </cfRule>
  </conditionalFormatting>
  <conditionalFormatting sqref="C56">
    <cfRule type="cellIs" dxfId="7" priority="8" operator="equal">
      <formula>"Não consta mais no sistema."</formula>
    </cfRule>
  </conditionalFormatting>
  <conditionalFormatting sqref="C56">
    <cfRule type="cellIs" dxfId="6" priority="7" operator="equal">
      <formula>"Não consta mais no sistema."</formula>
    </cfRule>
  </conditionalFormatting>
  <conditionalFormatting sqref="D56">
    <cfRule type="cellIs" dxfId="5" priority="6" operator="equal">
      <formula>"Não consta mais no sistema."</formula>
    </cfRule>
  </conditionalFormatting>
  <conditionalFormatting sqref="D56">
    <cfRule type="cellIs" dxfId="4" priority="5" operator="equal">
      <formula>"Não consta mais no sistema."</formula>
    </cfRule>
  </conditionalFormatting>
  <conditionalFormatting sqref="C57">
    <cfRule type="cellIs" dxfId="3" priority="4" operator="equal">
      <formula>"Não consta mais no sistema."</formula>
    </cfRule>
  </conditionalFormatting>
  <conditionalFormatting sqref="C57">
    <cfRule type="cellIs" dxfId="2" priority="3" operator="equal">
      <formula>"Não consta mais no sistema."</formula>
    </cfRule>
  </conditionalFormatting>
  <conditionalFormatting sqref="D57">
    <cfRule type="cellIs" dxfId="1" priority="2" operator="equal">
      <formula>"Não consta mais no sistema."</formula>
    </cfRule>
  </conditionalFormatting>
  <conditionalFormatting sqref="D57">
    <cfRule type="cellIs" dxfId="0" priority="1" operator="equal">
      <formula>"Não consta mais no sistema."</formula>
    </cfRule>
  </conditionalFormatting>
  <pageMargins left="0.51181102362204722" right="0.51181102362204722" top="0.78740157480314965" bottom="0.78740157480314965" header="0.31496062992125984" footer="0.31496062992125984"/>
  <pageSetup paperSize="9" orientation="portrait" r:id="rId1"/>
  <headerFooter>
    <oddHeader>&amp;L&amp;G&amp;CRelatório de Cadastro de Materiais</oddHeader>
    <oddFooter>&amp;LGestor: COGEAD / DECOM / SEAC / SCAM
Versão: 0-Outubro/2019</oddFooter>
  </headerFooter>
  <ignoredErrors>
    <ignoredError sqref="F36 G13 M8 M11 K6 K13:L13 Q13 O13 N6:N7 F26 F28 K10 O7" formula="1"/>
    <ignoredError sqref="G14" formulaRange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NOVEMBRO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de Souza Anselmé</dc:creator>
  <cp:lastModifiedBy>Amanda Cardoso Rodrigues</cp:lastModifiedBy>
  <cp:lastPrinted>2019-08-28T14:16:11Z</cp:lastPrinted>
  <dcterms:created xsi:type="dcterms:W3CDTF">2019-07-01T19:38:46Z</dcterms:created>
  <dcterms:modified xsi:type="dcterms:W3CDTF">2020-12-04T19:34:10Z</dcterms:modified>
</cp:coreProperties>
</file>